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1"/>
  </bookViews>
  <sheets>
    <sheet name="Consolidated P&amp;L" sheetId="1" r:id="rId1"/>
    <sheet name="Revenues" sheetId="2" r:id="rId2"/>
    <sheet name="OPEX" sheetId="3" r:id="rId3"/>
    <sheet name="BS_CF_Consolidated" sheetId="4" r:id="rId4"/>
    <sheet name="BS_CT&amp;ET" sheetId="5" r:id="rId5"/>
    <sheet name="Operational" sheetId="6" r:id="rId6"/>
    <sheet name="Qtrly Operational" sheetId="7" r:id="rId7"/>
  </sheets>
  <definedNames>
    <definedName name="_xlnm.Print_Area" localSheetId="3">'BS_CF_Consolidated'!$A$1:$H$70</definedName>
    <definedName name="_xlnm.Print_Area" localSheetId="4">'BS_CT&amp;ET'!$A$1:$G$78</definedName>
    <definedName name="_xlnm.Print_Area" localSheetId="0">'Consolidated P&amp;L'!$A$1:$H$41</definedName>
    <definedName name="_xlnm.Print_Area" localSheetId="5">'Operational'!$A$1:$L$70</definedName>
    <definedName name="_xlnm.Print_Area" localSheetId="2">'OPEX'!$A$1:$G$49</definedName>
    <definedName name="_xlnm.Print_Area" localSheetId="6">'Qtrly Operational'!$A$1:$M$69</definedName>
    <definedName name="_xlnm.Print_Area" localSheetId="1">'Revenues'!$A$1:$G$62</definedName>
  </definedNames>
  <calcPr fullCalcOnLoad="1"/>
</workbook>
</file>

<file path=xl/sharedStrings.xml><?xml version="1.0" encoding="utf-8"?>
<sst xmlns="http://schemas.openxmlformats.org/spreadsheetml/2006/main" count="477" uniqueCount="225">
  <si>
    <t>Depreciation and amortization</t>
  </si>
  <si>
    <t>Net financial income (expense)</t>
  </si>
  <si>
    <t>Income taxes</t>
  </si>
  <si>
    <t>Minority interest</t>
  </si>
  <si>
    <t>Net income</t>
  </si>
  <si>
    <t xml:space="preserve">   Narrowband</t>
  </si>
  <si>
    <t xml:space="preserve">   Interconnection</t>
  </si>
  <si>
    <t>Operating costs</t>
  </si>
  <si>
    <t xml:space="preserve">   Leased lines</t>
  </si>
  <si>
    <t xml:space="preserve">   Marketing and Sales</t>
  </si>
  <si>
    <t xml:space="preserve">   Rentals, Buildings and Vehicles</t>
  </si>
  <si>
    <t>Consolidated Income Statement</t>
  </si>
  <si>
    <t>Internal expenses capitalized in fixed assets</t>
  </si>
  <si>
    <t>Impairment of fixed assets</t>
  </si>
  <si>
    <t>Income before taxes</t>
  </si>
  <si>
    <t>Traditional Voice Services</t>
  </si>
  <si>
    <t xml:space="preserve">     - Fixed to Mobile Traffic</t>
  </si>
  <si>
    <t xml:space="preserve">   Communication Traffic</t>
  </si>
  <si>
    <t xml:space="preserve">     - International Traffic</t>
  </si>
  <si>
    <t xml:space="preserve">   Other Supplies</t>
  </si>
  <si>
    <t xml:space="preserve">   Cost of Goods Sold</t>
  </si>
  <si>
    <t>Subcontracts</t>
  </si>
  <si>
    <t xml:space="preserve">   Network &amp; IT repairs and maintenance</t>
  </si>
  <si>
    <t xml:space="preserve">   Interconnection and Roaming</t>
  </si>
  <si>
    <t>Total Operating Costs</t>
  </si>
  <si>
    <t>Income from continuing operations</t>
  </si>
  <si>
    <t>Internet &amp; Broadband</t>
  </si>
  <si>
    <t xml:space="preserve">   Broadband </t>
  </si>
  <si>
    <t>IT Services</t>
  </si>
  <si>
    <t>Data Services</t>
  </si>
  <si>
    <t>Service Revenues</t>
  </si>
  <si>
    <t xml:space="preserve">         Monthly fees</t>
  </si>
  <si>
    <t xml:space="preserve">   Voice Services</t>
  </si>
  <si>
    <r>
      <t xml:space="preserve">Supplies </t>
    </r>
    <r>
      <rPr>
        <b/>
        <vertAlign val="superscript"/>
        <sz val="10"/>
        <color indexed="12"/>
        <rFont val="Arial"/>
        <family val="2"/>
      </rPr>
      <t>1)</t>
    </r>
  </si>
  <si>
    <r>
      <t xml:space="preserve">Personnel Expenses </t>
    </r>
    <r>
      <rPr>
        <b/>
        <vertAlign val="superscript"/>
        <sz val="10"/>
        <color indexed="12"/>
        <rFont val="Arial"/>
        <family val="2"/>
      </rPr>
      <t>2)</t>
    </r>
  </si>
  <si>
    <r>
      <t xml:space="preserve">   Utilities supplies </t>
    </r>
    <r>
      <rPr>
        <vertAlign val="superscript"/>
        <sz val="10"/>
        <rFont val="Arial"/>
        <family val="2"/>
      </rPr>
      <t>3)</t>
    </r>
  </si>
  <si>
    <r>
      <t xml:space="preserve">   Other Subcontracts </t>
    </r>
    <r>
      <rPr>
        <vertAlign val="superscript"/>
        <sz val="10"/>
        <rFont val="Arial"/>
        <family val="2"/>
      </rPr>
      <t>4)</t>
    </r>
  </si>
  <si>
    <r>
      <t xml:space="preserve">Taxes </t>
    </r>
    <r>
      <rPr>
        <b/>
        <vertAlign val="superscript"/>
        <sz val="10"/>
        <color indexed="12"/>
        <rFont val="Arial"/>
        <family val="2"/>
      </rPr>
      <t>5)</t>
    </r>
  </si>
  <si>
    <r>
      <t>1)</t>
    </r>
    <r>
      <rPr>
        <sz val="10"/>
        <rFont val="Arial"/>
        <family val="2"/>
      </rPr>
      <t xml:space="preserve"> Purchases and Cost of Sales</t>
    </r>
  </si>
  <si>
    <r>
      <t>2)</t>
    </r>
    <r>
      <rPr>
        <sz val="10"/>
        <rFont val="Arial"/>
        <family val="2"/>
      </rPr>
      <t xml:space="preserve"> Incl. Headcount Reduction Costs</t>
    </r>
  </si>
  <si>
    <r>
      <t>3)</t>
    </r>
    <r>
      <rPr>
        <sz val="10"/>
        <rFont val="Arial"/>
        <family val="2"/>
      </rPr>
      <t xml:space="preserve"> Material and Energy</t>
    </r>
  </si>
  <si>
    <r>
      <t>4)</t>
    </r>
    <r>
      <rPr>
        <sz val="10"/>
        <rFont val="Arial"/>
        <family val="2"/>
      </rPr>
      <t xml:space="preserve"> Incl. Consultancy Fees</t>
    </r>
  </si>
  <si>
    <r>
      <t>5)</t>
    </r>
    <r>
      <rPr>
        <sz val="10"/>
        <rFont val="Arial"/>
        <family val="2"/>
      </rPr>
      <t xml:space="preserve"> Incl. Provisions</t>
    </r>
  </si>
  <si>
    <r>
      <t xml:space="preserve">Traditional Access </t>
    </r>
    <r>
      <rPr>
        <b/>
        <vertAlign val="superscript"/>
        <sz val="10"/>
        <color indexed="12"/>
        <rFont val="Arial"/>
        <family val="2"/>
      </rPr>
      <t>1)</t>
    </r>
  </si>
  <si>
    <r>
      <t xml:space="preserve">     - Domestic Traffic </t>
    </r>
    <r>
      <rPr>
        <vertAlign val="superscript"/>
        <sz val="10"/>
        <rFont val="Arial"/>
        <family val="2"/>
      </rPr>
      <t>2)</t>
    </r>
  </si>
  <si>
    <r>
      <t>1)</t>
    </r>
    <r>
      <rPr>
        <sz val="10"/>
        <rFont val="Arial"/>
        <family val="2"/>
      </rPr>
      <t xml:space="preserve"> Subscription and Connection Charges</t>
    </r>
  </si>
  <si>
    <r>
      <t>2)</t>
    </r>
    <r>
      <rPr>
        <sz val="10"/>
        <rFont val="Arial"/>
        <family val="2"/>
      </rPr>
      <t xml:space="preserve"> Local and National Calls</t>
    </r>
  </si>
  <si>
    <t>YoY 05/04 in %</t>
  </si>
  <si>
    <t xml:space="preserve">´_ _ _ _ _ </t>
  </si>
  <si>
    <t>Total business revenues</t>
  </si>
  <si>
    <t>OIBDA</t>
  </si>
  <si>
    <t>Operating Income</t>
  </si>
  <si>
    <r>
      <t xml:space="preserve">     - Other Traffic </t>
    </r>
    <r>
      <rPr>
        <vertAlign val="superscript"/>
        <sz val="10"/>
        <rFont val="Arial"/>
        <family val="2"/>
      </rPr>
      <t>3)</t>
    </r>
  </si>
  <si>
    <r>
      <t xml:space="preserve">  Interconnection </t>
    </r>
    <r>
      <rPr>
        <vertAlign val="superscript"/>
        <sz val="10"/>
        <rFont val="Arial"/>
        <family val="2"/>
      </rPr>
      <t>4)</t>
    </r>
  </si>
  <si>
    <r>
      <t xml:space="preserve">     - Retail </t>
    </r>
    <r>
      <rPr>
        <vertAlign val="superscript"/>
        <sz val="10"/>
        <rFont val="Arial"/>
        <family val="2"/>
      </rPr>
      <t>5)</t>
    </r>
  </si>
  <si>
    <r>
      <t xml:space="preserve">5) </t>
    </r>
    <r>
      <rPr>
        <sz val="10"/>
        <rFont val="Arial"/>
        <family val="2"/>
      </rPr>
      <t>Incl. Broadband Content and VAS</t>
    </r>
  </si>
  <si>
    <r>
      <t xml:space="preserve">4) </t>
    </r>
    <r>
      <rPr>
        <sz val="10"/>
        <rFont val="Arial"/>
        <family val="2"/>
      </rPr>
      <t>Domestic and International, from Fixed and Mobile Traffic</t>
    </r>
  </si>
  <si>
    <r>
      <t xml:space="preserve">         Traffic </t>
    </r>
    <r>
      <rPr>
        <vertAlign val="superscript"/>
        <sz val="10"/>
        <rFont val="Arial"/>
        <family val="2"/>
      </rPr>
      <t>1)</t>
    </r>
  </si>
  <si>
    <r>
      <t xml:space="preserve">         Interconnection </t>
    </r>
    <r>
      <rPr>
        <vertAlign val="superscript"/>
        <sz val="10"/>
        <rFont val="Arial"/>
        <family val="2"/>
      </rPr>
      <t>2)</t>
    </r>
  </si>
  <si>
    <r>
      <t xml:space="preserve">   Value Added Services </t>
    </r>
    <r>
      <rPr>
        <vertAlign val="superscript"/>
        <sz val="10"/>
        <rFont val="Arial"/>
        <family val="2"/>
      </rPr>
      <t>3)</t>
    </r>
  </si>
  <si>
    <r>
      <t>3)</t>
    </r>
    <r>
      <rPr>
        <sz val="10"/>
        <rFont val="Arial"/>
        <family val="2"/>
      </rPr>
      <t xml:space="preserve"> Incl. SMS &amp; MMS and Content</t>
    </r>
  </si>
  <si>
    <r>
      <t xml:space="preserve">3) </t>
    </r>
    <r>
      <rPr>
        <sz val="10"/>
        <rFont val="Arial"/>
        <family val="2"/>
      </rPr>
      <t>Incl. Coin Payphones and Prepaid Cards</t>
    </r>
  </si>
  <si>
    <r>
      <t xml:space="preserve">     - Wholesale </t>
    </r>
    <r>
      <rPr>
        <vertAlign val="superscript"/>
        <sz val="10"/>
        <rFont val="Arial"/>
        <family val="2"/>
      </rPr>
      <t>6)</t>
    </r>
  </si>
  <si>
    <r>
      <t xml:space="preserve">6) </t>
    </r>
    <r>
      <rPr>
        <sz val="10"/>
        <rFont val="Arial"/>
        <family val="2"/>
      </rPr>
      <t>Carrier Broadband service</t>
    </r>
  </si>
  <si>
    <r>
      <t xml:space="preserve">Equipment Sales </t>
    </r>
    <r>
      <rPr>
        <b/>
        <vertAlign val="superscript"/>
        <sz val="10"/>
        <color indexed="12"/>
        <rFont val="Arial"/>
        <family val="2"/>
      </rPr>
      <t>7)</t>
    </r>
  </si>
  <si>
    <r>
      <t xml:space="preserve">7) </t>
    </r>
    <r>
      <rPr>
        <sz val="10"/>
        <rFont val="Arial"/>
        <family val="2"/>
      </rPr>
      <t>Telephone Handsets and CPE for data services</t>
    </r>
  </si>
  <si>
    <r>
      <t xml:space="preserve">8) </t>
    </r>
    <r>
      <rPr>
        <sz val="10"/>
        <rFont val="Arial"/>
        <family val="2"/>
      </rPr>
      <t>Incl. IP Connect and VPN</t>
    </r>
  </si>
  <si>
    <r>
      <t xml:space="preserve">   Data services </t>
    </r>
    <r>
      <rPr>
        <vertAlign val="superscript"/>
        <sz val="10"/>
        <rFont val="Arial"/>
        <family val="2"/>
      </rPr>
      <t>8)</t>
    </r>
  </si>
  <si>
    <r>
      <t xml:space="preserve">Other telco revenues </t>
    </r>
    <r>
      <rPr>
        <b/>
        <vertAlign val="superscript"/>
        <sz val="10"/>
        <color indexed="12"/>
        <rFont val="Arial"/>
        <family val="2"/>
      </rPr>
      <t>9)</t>
    </r>
  </si>
  <si>
    <t>n.m.</t>
  </si>
  <si>
    <r>
      <t>4)</t>
    </r>
    <r>
      <rPr>
        <sz val="10"/>
        <rFont val="Arial"/>
        <family val="2"/>
      </rPr>
      <t xml:space="preserve"> CDMA, GPRS, HSCSD, UMTS and ADSL</t>
    </r>
  </si>
  <si>
    <r>
      <t xml:space="preserve">Revenues </t>
    </r>
    <r>
      <rPr>
        <vertAlign val="superscript"/>
        <sz val="10"/>
        <rFont val="Arial"/>
        <family val="2"/>
      </rPr>
      <t>1)</t>
    </r>
  </si>
  <si>
    <r>
      <t xml:space="preserve">OIBDA margin </t>
    </r>
    <r>
      <rPr>
        <b/>
        <i/>
        <vertAlign val="superscript"/>
        <sz val="10"/>
        <color indexed="12"/>
        <rFont val="Arial"/>
        <family val="2"/>
      </rPr>
      <t>2)</t>
    </r>
  </si>
  <si>
    <r>
      <t>2)</t>
    </r>
    <r>
      <rPr>
        <sz val="10"/>
        <rFont val="Arial"/>
        <family val="2"/>
      </rPr>
      <t xml:space="preserve"> OIBDA margin = OIBDA / Business Revenues</t>
    </r>
  </si>
  <si>
    <r>
      <t>1)</t>
    </r>
    <r>
      <rPr>
        <sz val="10"/>
        <rFont val="Arial"/>
        <family val="2"/>
      </rPr>
      <t xml:space="preserve"> Business and recurring revenues</t>
    </r>
  </si>
  <si>
    <t>REVENUES - Fixed Line Business</t>
  </si>
  <si>
    <t>REVENUES - Mobile business</t>
  </si>
  <si>
    <t>OPERATING COSTS - Fixed Line Business</t>
  </si>
  <si>
    <t>OPERATING COSTS - Mobile Business</t>
  </si>
  <si>
    <r>
      <t>2)</t>
    </r>
    <r>
      <rPr>
        <sz val="10"/>
        <rFont val="Arial"/>
        <family val="2"/>
      </rPr>
      <t xml:space="preserve"> Inbound Traffic and Roaming Visitors, from Fixed and Mobile Traffic</t>
    </r>
  </si>
  <si>
    <r>
      <t>1)</t>
    </r>
    <r>
      <rPr>
        <sz val="10"/>
        <rFont val="Arial"/>
        <family val="2"/>
      </rPr>
      <t xml:space="preserve"> Outbound Traffic and Roaming Abroad</t>
    </r>
  </si>
  <si>
    <r>
      <t xml:space="preserve">   Internet &amp; Data </t>
    </r>
    <r>
      <rPr>
        <vertAlign val="superscript"/>
        <sz val="10"/>
        <rFont val="Arial"/>
        <family val="2"/>
      </rPr>
      <t xml:space="preserve">4) </t>
    </r>
  </si>
  <si>
    <t>All financials in CZK million, unless specified otherwise.</t>
  </si>
  <si>
    <t xml:space="preserve">Results are presented under International Financial Reporting Standards. All results are consolidated, unless specified otherwise. </t>
  </si>
  <si>
    <t>Results for 2005 include the impact of accounting policy changes made in Q4 2005</t>
  </si>
  <si>
    <t>Year 2004 is restated, on a pro-forma basis, to include accounting policy changes as if they were applied in 2004, to allow for relevant year on year comparison of 2005 and 2004</t>
  </si>
  <si>
    <t>Financial results 2004-2005 are audited.</t>
  </si>
  <si>
    <t xml:space="preserve">_ _ _ _ _ </t>
  </si>
  <si>
    <t>YOY 05/04 %</t>
  </si>
  <si>
    <t>Current Assets</t>
  </si>
  <si>
    <t>Total Assets</t>
  </si>
  <si>
    <t>Equity</t>
  </si>
  <si>
    <t>Total Equity and Liabilities</t>
  </si>
  <si>
    <t xml:space="preserve">    Interest paid</t>
  </si>
  <si>
    <t xml:space="preserve">    Interest received</t>
  </si>
  <si>
    <t xml:space="preserve">    Income tax paid</t>
  </si>
  <si>
    <t xml:space="preserve">    Purchase of financial investments</t>
  </si>
  <si>
    <t xml:space="preserve">    Purchase of marketable securities</t>
  </si>
  <si>
    <t xml:space="preserve">    Disposal of property, plant and equipment</t>
  </si>
  <si>
    <t xml:space="preserve">    Proceeds from marketable securities</t>
  </si>
  <si>
    <t>Net cash used in investing activities</t>
  </si>
  <si>
    <t>Net cash outflow before financing</t>
  </si>
  <si>
    <t>Effect of exchange rate changes</t>
  </si>
  <si>
    <t>Net cash increase / (decrease)</t>
  </si>
  <si>
    <t>Non-Current Assets</t>
  </si>
  <si>
    <t xml:space="preserve">    Intangible Assets</t>
  </si>
  <si>
    <t xml:space="preserve">    Goodwill</t>
  </si>
  <si>
    <t xml:space="preserve">    Property, plant and equipment and Investment property</t>
  </si>
  <si>
    <t xml:space="preserve">    Long-term financial assets and other non-current assets</t>
  </si>
  <si>
    <t xml:space="preserve">    Deferred tax assets</t>
  </si>
  <si>
    <t xml:space="preserve">    Inventories</t>
  </si>
  <si>
    <t xml:space="preserve">    Trade and other receivables</t>
  </si>
  <si>
    <t xml:space="preserve">    Current tax receivable</t>
  </si>
  <si>
    <t xml:space="preserve">    Short/term financial investments</t>
  </si>
  <si>
    <t xml:space="preserve">    Cash and cash equivalents</t>
  </si>
  <si>
    <t xml:space="preserve">    Equity attributable to equity holders of the parent</t>
  </si>
  <si>
    <t xml:space="preserve">    Minority interest</t>
  </si>
  <si>
    <t>Non-Current Liabilities</t>
  </si>
  <si>
    <t xml:space="preserve">    Long-term financial debt</t>
  </si>
  <si>
    <t xml:space="preserve">    Deferred tax liabilities</t>
  </si>
  <si>
    <t xml:space="preserve">    Long/Term Provisions</t>
  </si>
  <si>
    <t xml:space="preserve">    Other long/term liabilities</t>
  </si>
  <si>
    <t>Current Liabilities</t>
  </si>
  <si>
    <t xml:space="preserve">    Short-term financial debt</t>
  </si>
  <si>
    <t xml:space="preserve">    Trade and Other payables</t>
  </si>
  <si>
    <t xml:space="preserve">    Current tax payable</t>
  </si>
  <si>
    <t xml:space="preserve">    Short/term provisions and other liabilities</t>
  </si>
  <si>
    <t>Liabilities associated with non-current assets clasiffied as held for sale</t>
  </si>
  <si>
    <t>Non-current assets classified as held for sale</t>
  </si>
  <si>
    <t>CONSOLIDATED BALANCE SHEET</t>
  </si>
  <si>
    <t>Cash Generated from Operating Activities</t>
  </si>
  <si>
    <t xml:space="preserve">    Purchase of property, plant and equipment and intangible assets</t>
  </si>
  <si>
    <t xml:space="preserve">    Proceeds from investments</t>
  </si>
  <si>
    <t xml:space="preserve">    Dividends received</t>
  </si>
  <si>
    <t>CONSOLIDATED CASH FLOW STATEMENT</t>
  </si>
  <si>
    <t>BALANCE SHEET - Fixed Line Business</t>
  </si>
  <si>
    <t>BALANCE SHEET - Mobile Business</t>
  </si>
  <si>
    <t>Total outbound minutes (x 1 000 000)</t>
  </si>
  <si>
    <t xml:space="preserve">    Local</t>
  </si>
  <si>
    <t xml:space="preserve">    LD</t>
  </si>
  <si>
    <t xml:space="preserve">    International</t>
  </si>
  <si>
    <t xml:space="preserve">    Fixed to Mobile</t>
  </si>
  <si>
    <t xml:space="preserve">    Internet</t>
  </si>
  <si>
    <t xml:space="preserve">    Other</t>
  </si>
  <si>
    <t>Total inbound minutes off-net (x 1 000 000)</t>
  </si>
  <si>
    <t xml:space="preserve">    Domestic</t>
  </si>
  <si>
    <t>ČESKÝ TELECOM employees, e.o.p.</t>
  </si>
  <si>
    <t>Lines per fixed line employee, e.o.p.</t>
  </si>
  <si>
    <t xml:space="preserve">Other subsidiaries employee, e.o.p. </t>
  </si>
  <si>
    <t>GPRS Flat fee customers (x 1000)</t>
  </si>
  <si>
    <t>CDMA customers (x 1000)</t>
  </si>
  <si>
    <t>Total minutes - outbound &amp; inbound (x 1 000 000)</t>
  </si>
  <si>
    <t>Total number of SMS (x 1 000 000)</t>
  </si>
  <si>
    <t>Eurotel employees (all staff), e.o.p.</t>
  </si>
  <si>
    <t>OPERATIONAL DATA - Fixed Line Business</t>
  </si>
  <si>
    <t xml:space="preserve">OPERATIONAL DATA - Mobile Business </t>
  </si>
  <si>
    <t>Q1 2006</t>
  </si>
  <si>
    <t>Data customers</t>
  </si>
  <si>
    <t>Q4 2005</t>
  </si>
  <si>
    <t>Q3 2005</t>
  </si>
  <si>
    <t>Q2 2005</t>
  </si>
  <si>
    <t xml:space="preserve">    Grant of loan</t>
  </si>
  <si>
    <r>
      <t xml:space="preserve">Avg. monthly minutes of use per customer </t>
    </r>
    <r>
      <rPr>
        <vertAlign val="superscript"/>
        <sz val="10"/>
        <rFont val="Arial"/>
        <family val="2"/>
      </rPr>
      <t>2)</t>
    </r>
  </si>
  <si>
    <r>
      <t xml:space="preserve">contract customers </t>
    </r>
    <r>
      <rPr>
        <vertAlign val="superscript"/>
        <sz val="10"/>
        <rFont val="Arial"/>
        <family val="2"/>
      </rPr>
      <t>4)</t>
    </r>
  </si>
  <si>
    <r>
      <t xml:space="preserve">prepaid customers </t>
    </r>
    <r>
      <rPr>
        <vertAlign val="superscript"/>
        <sz val="10"/>
        <rFont val="Arial"/>
        <family val="2"/>
      </rPr>
      <t>3) 4)</t>
    </r>
  </si>
  <si>
    <r>
      <t xml:space="preserve">data ARPU blended (in CZK) </t>
    </r>
    <r>
      <rPr>
        <vertAlign val="superscript"/>
        <sz val="10"/>
        <rFont val="Arial"/>
        <family val="2"/>
      </rPr>
      <t>6)</t>
    </r>
  </si>
  <si>
    <r>
      <t xml:space="preserve">EOP registered customers (x 1000) </t>
    </r>
    <r>
      <rPr>
        <b/>
        <vertAlign val="superscript"/>
        <sz val="10"/>
        <color indexed="12"/>
        <rFont val="Arial"/>
        <family val="2"/>
      </rPr>
      <t>3)</t>
    </r>
  </si>
  <si>
    <r>
      <t xml:space="preserve">9) </t>
    </r>
    <r>
      <rPr>
        <sz val="10"/>
        <rFont val="Arial"/>
        <family val="2"/>
      </rPr>
      <t>Incl. Value Added Services (SMS, colour lines etc.)</t>
    </r>
  </si>
  <si>
    <r>
      <t xml:space="preserve">Free cash flow I </t>
    </r>
    <r>
      <rPr>
        <vertAlign val="superscript"/>
        <sz val="10"/>
        <color indexed="12"/>
        <rFont val="Arial"/>
        <family val="2"/>
      </rPr>
      <t>1)</t>
    </r>
  </si>
  <si>
    <r>
      <t xml:space="preserve">Free cash flow II </t>
    </r>
    <r>
      <rPr>
        <vertAlign val="superscript"/>
        <sz val="10"/>
        <color indexed="12"/>
        <rFont val="Arial"/>
        <family val="2"/>
      </rPr>
      <t>2)</t>
    </r>
  </si>
  <si>
    <r>
      <t>1)</t>
    </r>
    <r>
      <rPr>
        <sz val="10"/>
        <rFont val="Arial CE"/>
        <family val="2"/>
      </rPr>
      <t xml:space="preserve"> Net operating cash plus Net investing cash excl. Marketable securities, Financial investments, Dividends and Loan </t>
    </r>
  </si>
  <si>
    <r>
      <t xml:space="preserve">2) </t>
    </r>
    <r>
      <rPr>
        <sz val="10"/>
        <rFont val="Arial"/>
        <family val="2"/>
      </rPr>
      <t>Net operating cash excl. Interest paid and received plus Net investing cash excl. Marketable securities, Financial investments, Dividends and Loan</t>
    </r>
  </si>
  <si>
    <r>
      <t xml:space="preserve">   Other revenues </t>
    </r>
    <r>
      <rPr>
        <vertAlign val="superscript"/>
        <sz val="10"/>
        <rFont val="Arial"/>
        <family val="2"/>
      </rPr>
      <t>5)</t>
    </r>
  </si>
  <si>
    <r>
      <t xml:space="preserve">Equipment Sales </t>
    </r>
    <r>
      <rPr>
        <b/>
        <vertAlign val="superscript"/>
        <sz val="10"/>
        <color indexed="12"/>
        <rFont val="Arial"/>
        <family val="2"/>
      </rPr>
      <t>6)</t>
    </r>
  </si>
  <si>
    <r>
      <t>5)</t>
    </r>
    <r>
      <rPr>
        <sz val="10"/>
        <rFont val="Arial"/>
        <family val="2"/>
      </rPr>
      <t xml:space="preserve"> Inc. IT Services</t>
    </r>
  </si>
  <si>
    <r>
      <t>6)</t>
    </r>
    <r>
      <rPr>
        <sz val="10"/>
        <rFont val="Arial"/>
        <family val="2"/>
      </rPr>
      <t xml:space="preserve"> Incl. Activation Fees</t>
    </r>
  </si>
  <si>
    <r>
      <t xml:space="preserve">ARPU blended (in CZK; monthly average)  </t>
    </r>
    <r>
      <rPr>
        <vertAlign val="superscript"/>
        <sz val="10"/>
        <rFont val="Arial"/>
        <family val="2"/>
      </rPr>
      <t xml:space="preserve">5) </t>
    </r>
  </si>
  <si>
    <t>Net cash from financing activities</t>
  </si>
  <si>
    <t>contract ARPU (in CZK)</t>
  </si>
  <si>
    <t>prepaid ARPU (in CZK)</t>
  </si>
  <si>
    <t>Churn rate blended (monthly average for quarter)</t>
  </si>
  <si>
    <r>
      <t xml:space="preserve">MOU per customer blended (monthly average) </t>
    </r>
    <r>
      <rPr>
        <vertAlign val="superscript"/>
        <sz val="10"/>
        <rFont val="Arial"/>
        <family val="2"/>
      </rPr>
      <t>7)</t>
    </r>
  </si>
  <si>
    <t>non-SMS data ARPU as a % of data ARPU - blended</t>
  </si>
  <si>
    <t>Gain on sale of fixed assets</t>
  </si>
  <si>
    <t xml:space="preserve">Other operating expense </t>
  </si>
  <si>
    <t>Q2 2006</t>
  </si>
  <si>
    <t>YoY Q206/Q205 in %</t>
  </si>
  <si>
    <t>H1 2005</t>
  </si>
  <si>
    <t>H1 2006</t>
  </si>
  <si>
    <t xml:space="preserve">This document is intended for information purposes only. Although Telefónica O2 Czech Republic, a.s. makes every effort to provide accurate information, we cannot accept liability for any misprints or other errors. </t>
  </si>
  <si>
    <t>YoY H106/H105 in %</t>
  </si>
  <si>
    <t>Churn rate blended (monthly average)</t>
  </si>
  <si>
    <t xml:space="preserve">    Payment of loan</t>
  </si>
  <si>
    <t>Liabilities associated with non-current assets classified as held for sale</t>
  </si>
  <si>
    <t xml:space="preserve">    for comparative purposes we adjusted number of prepaid customers as at FY 2004 and H1 2005</t>
  </si>
  <si>
    <t>Total Accesses</t>
  </si>
  <si>
    <t>Final Clients Accesses</t>
  </si>
  <si>
    <t>Internet and data accesses</t>
  </si>
  <si>
    <t>Narrowband</t>
  </si>
  <si>
    <t>Pay TV</t>
  </si>
  <si>
    <t>Wholesale Accesses</t>
  </si>
  <si>
    <t>Unbundled loops</t>
  </si>
  <si>
    <t>Wholesale ADSL</t>
  </si>
  <si>
    <r>
      <t xml:space="preserve">Fixed telephony accesses </t>
    </r>
    <r>
      <rPr>
        <vertAlign val="superscript"/>
        <sz val="10"/>
        <rFont val="Arial"/>
        <family val="2"/>
      </rPr>
      <t>1)</t>
    </r>
  </si>
  <si>
    <r>
      <t xml:space="preserve">Broadband </t>
    </r>
    <r>
      <rPr>
        <vertAlign val="superscript"/>
        <sz val="10"/>
        <rFont val="Arial"/>
        <family val="2"/>
      </rPr>
      <t>2)</t>
    </r>
  </si>
  <si>
    <r>
      <t xml:space="preserve">Other </t>
    </r>
    <r>
      <rPr>
        <vertAlign val="superscript"/>
        <sz val="10"/>
        <rFont val="Arial"/>
        <family val="2"/>
      </rPr>
      <t>3)</t>
    </r>
  </si>
  <si>
    <r>
      <t xml:space="preserve">Other </t>
    </r>
    <r>
      <rPr>
        <vertAlign val="superscript"/>
        <sz val="10"/>
        <rFont val="Arial"/>
        <family val="2"/>
      </rPr>
      <t>4)</t>
    </r>
  </si>
  <si>
    <r>
      <t xml:space="preserve">Avg. monthly minutes of use per customer </t>
    </r>
    <r>
      <rPr>
        <vertAlign val="superscript"/>
        <sz val="10"/>
        <rFont val="Arial"/>
        <family val="2"/>
      </rPr>
      <t>5)</t>
    </r>
  </si>
  <si>
    <r>
      <t xml:space="preserve">EOP registered customers (x 1000) </t>
    </r>
    <r>
      <rPr>
        <b/>
        <vertAlign val="superscript"/>
        <sz val="10"/>
        <color indexed="12"/>
        <rFont val="Arial"/>
        <family val="2"/>
      </rPr>
      <t>6)</t>
    </r>
  </si>
  <si>
    <r>
      <t xml:space="preserve">contract customers </t>
    </r>
    <r>
      <rPr>
        <vertAlign val="superscript"/>
        <sz val="10"/>
        <rFont val="Arial"/>
        <family val="2"/>
      </rPr>
      <t>7)</t>
    </r>
  </si>
  <si>
    <r>
      <t xml:space="preserve">prepaid customers </t>
    </r>
    <r>
      <rPr>
        <vertAlign val="superscript"/>
        <sz val="10"/>
        <rFont val="Arial"/>
        <family val="2"/>
      </rPr>
      <t>6) 7)</t>
    </r>
  </si>
  <si>
    <r>
      <t xml:space="preserve">ARPU blended (in CZK; monthly average)  </t>
    </r>
    <r>
      <rPr>
        <vertAlign val="superscript"/>
        <sz val="10"/>
        <rFont val="Arial"/>
        <family val="2"/>
      </rPr>
      <t xml:space="preserve">8) </t>
    </r>
  </si>
  <si>
    <r>
      <t xml:space="preserve">data ARPU blended (in CZK) </t>
    </r>
    <r>
      <rPr>
        <vertAlign val="superscript"/>
        <sz val="10"/>
        <rFont val="Arial"/>
        <family val="2"/>
      </rPr>
      <t>9)</t>
    </r>
  </si>
  <si>
    <r>
      <t xml:space="preserve">MOU per customer blended (monthly average) </t>
    </r>
    <r>
      <rPr>
        <vertAlign val="superscript"/>
        <sz val="10"/>
        <rFont val="Arial"/>
        <family val="2"/>
      </rPr>
      <t>10)</t>
    </r>
  </si>
  <si>
    <r>
      <t xml:space="preserve">5) </t>
    </r>
    <r>
      <rPr>
        <sz val="10"/>
        <rFont val="Arial"/>
        <family val="2"/>
      </rPr>
      <t>Inbound + outbound</t>
    </r>
  </si>
  <si>
    <r>
      <t>6)</t>
    </r>
    <r>
      <rPr>
        <sz val="10"/>
        <rFont val="Arial"/>
        <family val="0"/>
      </rPr>
      <t xml:space="preserve"> As of 30 June 2005, Eurotel changed its methodology of prepaid customers calculation (prepaid customer = customer who recharged within last 13 months);</t>
    </r>
  </si>
  <si>
    <r>
      <t>7)</t>
    </r>
    <r>
      <rPr>
        <sz val="10"/>
        <rFont val="Arial"/>
        <family val="0"/>
      </rPr>
      <t xml:space="preserve"> GSM, NMT and CDMA customers</t>
    </r>
  </si>
  <si>
    <r>
      <t>8)</t>
    </r>
    <r>
      <rPr>
        <sz val="10"/>
        <rFont val="Arial"/>
        <family val="0"/>
      </rPr>
      <t xml:space="preserve"> ARPU Mobile = Average mobile service revenue excl. roaming visitors per customer month; based on new methodology of prepaid customers calculation (see Note 3)</t>
    </r>
  </si>
  <si>
    <r>
      <t xml:space="preserve">9)  </t>
    </r>
    <r>
      <rPr>
        <sz val="10"/>
        <rFont val="Arial"/>
        <family val="2"/>
      </rPr>
      <t>data = Value added services + Internet &amp; Data</t>
    </r>
  </si>
  <si>
    <r>
      <t>10)</t>
    </r>
    <r>
      <rPr>
        <sz val="10"/>
        <rFont val="Arial"/>
        <family val="0"/>
      </rPr>
      <t xml:space="preserve"> Avg. monthly minutes of use per customer = In + outbound; based on new methodology of prepaid customers calculation (see Note 3)</t>
    </r>
  </si>
  <si>
    <r>
      <t>1)</t>
    </r>
    <r>
      <rPr>
        <sz val="10"/>
        <rFont val="Arial"/>
        <family val="2"/>
      </rPr>
      <t xml:space="preserve"> PSTN (including payphones) x1; ISDN Basic x 1; ISDN Primary Access x 30</t>
    </r>
  </si>
  <si>
    <r>
      <t xml:space="preserve">2) </t>
    </r>
    <r>
      <rPr>
        <sz val="10"/>
        <rFont val="Arial"/>
        <family val="2"/>
      </rPr>
      <t>ADSL</t>
    </r>
  </si>
  <si>
    <r>
      <t xml:space="preserve">3) </t>
    </r>
    <r>
      <rPr>
        <sz val="10"/>
        <rFont val="Arial"/>
        <family val="2"/>
      </rPr>
      <t>Leased lines</t>
    </r>
  </si>
  <si>
    <r>
      <t xml:space="preserve">4) </t>
    </r>
    <r>
      <rPr>
        <sz val="10"/>
        <rFont val="Arial"/>
        <family val="2"/>
      </rPr>
      <t>Wholesale circuits</t>
    </r>
  </si>
  <si>
    <t>n.a.</t>
  </si>
</sst>
</file>

<file path=xl/styles.xml><?xml version="1.0" encoding="utf-8"?>
<styleSheet xmlns="http://schemas.openxmlformats.org/spreadsheetml/2006/main">
  <numFmts count="4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s>
  <fonts count="27">
    <font>
      <sz val="10"/>
      <name val="Arial"/>
      <family val="0"/>
    </font>
    <font>
      <b/>
      <sz val="10"/>
      <name val="Arial"/>
      <family val="2"/>
    </font>
    <font>
      <b/>
      <sz val="10"/>
      <color indexed="12"/>
      <name val="Arial"/>
      <family val="2"/>
    </font>
    <font>
      <b/>
      <vertAlign val="superscript"/>
      <sz val="10"/>
      <color indexed="12"/>
      <name val="Arial"/>
      <family val="2"/>
    </font>
    <font>
      <vertAlign val="superscript"/>
      <sz val="10"/>
      <name val="Arial"/>
      <family val="2"/>
    </font>
    <font>
      <b/>
      <i/>
      <sz val="10"/>
      <color indexed="12"/>
      <name val="Arial"/>
      <family val="2"/>
    </font>
    <font>
      <sz val="10"/>
      <color indexed="12"/>
      <name val="Arial"/>
      <family val="2"/>
    </font>
    <font>
      <b/>
      <i/>
      <vertAlign val="superscript"/>
      <sz val="10"/>
      <color indexed="12"/>
      <name val="Arial"/>
      <family val="2"/>
    </font>
    <font>
      <u val="single"/>
      <sz val="10"/>
      <color indexed="12"/>
      <name val="Arial"/>
      <family val="0"/>
    </font>
    <font>
      <u val="single"/>
      <sz val="10"/>
      <color indexed="36"/>
      <name val="Arial"/>
      <family val="0"/>
    </font>
    <font>
      <sz val="7"/>
      <color indexed="12"/>
      <name val="Arial"/>
      <family val="2"/>
    </font>
    <font>
      <b/>
      <sz val="7"/>
      <color indexed="12"/>
      <name val="Arial"/>
      <family val="2"/>
    </font>
    <font>
      <sz val="8"/>
      <name val="Arial"/>
      <family val="2"/>
    </font>
    <font>
      <i/>
      <sz val="10"/>
      <name val="Arial"/>
      <family val="0"/>
    </font>
    <font>
      <i/>
      <sz val="10"/>
      <name val="Arial CE"/>
      <family val="0"/>
    </font>
    <font>
      <b/>
      <i/>
      <sz val="12"/>
      <name val="Arial CE"/>
      <family val="2"/>
    </font>
    <font>
      <sz val="10"/>
      <name val="Arial CE"/>
      <family val="0"/>
    </font>
    <font>
      <b/>
      <sz val="10"/>
      <name val="Arial CE"/>
      <family val="2"/>
    </font>
    <font>
      <u val="single"/>
      <sz val="10"/>
      <name val="Arial"/>
      <family val="2"/>
    </font>
    <font>
      <vertAlign val="superscript"/>
      <sz val="10"/>
      <color indexed="12"/>
      <name val="Arial"/>
      <family val="2"/>
    </font>
    <font>
      <i/>
      <sz val="10"/>
      <color indexed="10"/>
      <name val="Arial CE"/>
      <family val="2"/>
    </font>
    <font>
      <b/>
      <sz val="7"/>
      <color indexed="8"/>
      <name val="Arial"/>
      <family val="2"/>
    </font>
    <font>
      <sz val="7"/>
      <name val="Arial"/>
      <family val="2"/>
    </font>
    <font>
      <sz val="9"/>
      <color indexed="8"/>
      <name val="Arial"/>
      <family val="2"/>
    </font>
    <font>
      <b/>
      <sz val="10"/>
      <color indexed="10"/>
      <name val="Arial"/>
      <family val="2"/>
    </font>
    <font>
      <b/>
      <sz val="10"/>
      <color indexed="12"/>
      <name val="Arial CE"/>
      <family val="0"/>
    </font>
    <font>
      <vertAlign val="superscript"/>
      <sz val="10"/>
      <name val="Arial CE"/>
      <family val="2"/>
    </font>
  </fonts>
  <fills count="2">
    <fill>
      <patternFill/>
    </fill>
    <fill>
      <patternFill patternType="gray125"/>
    </fill>
  </fills>
  <borders count="14">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16"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330">
    <xf numFmtId="0" fontId="0" fillId="0" borderId="0" xfId="0" applyAlignment="1">
      <alignment/>
    </xf>
    <xf numFmtId="0" fontId="0" fillId="0" borderId="0" xfId="0" applyFont="1" applyAlignment="1">
      <alignment horizontal="center"/>
    </xf>
    <xf numFmtId="0" fontId="0" fillId="0" borderId="0" xfId="0" applyFont="1" applyAlignment="1">
      <alignment/>
    </xf>
    <xf numFmtId="172" fontId="0" fillId="0" borderId="0" xfId="0" applyNumberFormat="1" applyFont="1" applyAlignment="1">
      <alignment horizontal="center"/>
    </xf>
    <xf numFmtId="0" fontId="2" fillId="0" borderId="0" xfId="0" applyFont="1" applyBorder="1" applyAlignment="1">
      <alignment horizontal="left" vertical="center"/>
    </xf>
    <xf numFmtId="0" fontId="4" fillId="0" borderId="0" xfId="0" applyFont="1" applyAlignment="1">
      <alignment/>
    </xf>
    <xf numFmtId="172" fontId="0" fillId="0" borderId="0" xfId="0" applyNumberFormat="1" applyFont="1" applyAlignment="1">
      <alignment horizontal="right"/>
    </xf>
    <xf numFmtId="0" fontId="0" fillId="0" borderId="0" xfId="0" applyFont="1" applyAlignment="1">
      <alignment horizontal="right"/>
    </xf>
    <xf numFmtId="0" fontId="2" fillId="0" borderId="1" xfId="0" applyFont="1" applyBorder="1" applyAlignment="1">
      <alignment horizontal="left" vertical="center"/>
    </xf>
    <xf numFmtId="0" fontId="0" fillId="0" borderId="2"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0" fillId="0" borderId="2" xfId="0" applyFont="1" applyBorder="1" applyAlignment="1">
      <alignment/>
    </xf>
    <xf numFmtId="0" fontId="0" fillId="0" borderId="3" xfId="0" applyFont="1" applyBorder="1" applyAlignment="1">
      <alignment/>
    </xf>
    <xf numFmtId="172" fontId="2" fillId="0" borderId="4" xfId="0" applyNumberFormat="1" applyFont="1" applyBorder="1" applyAlignment="1">
      <alignment horizontal="right"/>
    </xf>
    <xf numFmtId="172" fontId="0" fillId="0" borderId="4" xfId="0" applyNumberFormat="1" applyFont="1" applyBorder="1" applyAlignment="1">
      <alignment horizontal="right"/>
    </xf>
    <xf numFmtId="174" fontId="2" fillId="0" borderId="4" xfId="0" applyNumberFormat="1" applyFont="1" applyBorder="1" applyAlignment="1">
      <alignment horizontal="right"/>
    </xf>
    <xf numFmtId="172" fontId="2" fillId="0" borderId="5" xfId="0" applyNumberFormat="1" applyFont="1" applyBorder="1" applyAlignment="1">
      <alignment horizontal="right"/>
    </xf>
    <xf numFmtId="172" fontId="2" fillId="0" borderId="6" xfId="0" applyNumberFormat="1" applyFont="1" applyBorder="1" applyAlignment="1">
      <alignment horizontal="right"/>
    </xf>
    <xf numFmtId="172" fontId="0" fillId="0" borderId="0" xfId="0" applyNumberFormat="1" applyFont="1" applyBorder="1" applyAlignment="1">
      <alignment horizontal="right"/>
    </xf>
    <xf numFmtId="172" fontId="2" fillId="0" borderId="0" xfId="0" applyNumberFormat="1" applyFont="1" applyBorder="1" applyAlignment="1">
      <alignment horizontal="right"/>
    </xf>
    <xf numFmtId="174" fontId="2" fillId="0" borderId="0" xfId="0" applyNumberFormat="1" applyFont="1" applyBorder="1" applyAlignment="1">
      <alignment horizontal="right"/>
    </xf>
    <xf numFmtId="172" fontId="2" fillId="0" borderId="7" xfId="0" applyNumberFormat="1" applyFont="1" applyBorder="1" applyAlignment="1">
      <alignment horizontal="right"/>
    </xf>
    <xf numFmtId="174" fontId="0" fillId="0" borderId="4" xfId="0" applyNumberFormat="1" applyFont="1" applyBorder="1" applyAlignment="1">
      <alignment/>
    </xf>
    <xf numFmtId="174" fontId="2" fillId="0" borderId="4" xfId="0" applyNumberFormat="1" applyFont="1" applyBorder="1" applyAlignment="1">
      <alignment/>
    </xf>
    <xf numFmtId="174" fontId="6" fillId="0" borderId="4" xfId="0" applyNumberFormat="1" applyFont="1" applyBorder="1" applyAlignment="1">
      <alignment/>
    </xf>
    <xf numFmtId="172" fontId="2" fillId="0" borderId="8" xfId="0" applyNumberFormat="1" applyFont="1" applyBorder="1" applyAlignment="1">
      <alignment horizontal="right"/>
    </xf>
    <xf numFmtId="172" fontId="0" fillId="0" borderId="4" xfId="0" applyNumberFormat="1" applyFont="1" applyBorder="1" applyAlignment="1">
      <alignment/>
    </xf>
    <xf numFmtId="172" fontId="0" fillId="0" borderId="0" xfId="0" applyNumberFormat="1" applyFont="1" applyBorder="1" applyAlignment="1">
      <alignment/>
    </xf>
    <xf numFmtId="0" fontId="0" fillId="0" borderId="5" xfId="0" applyFont="1" applyBorder="1" applyAlignment="1">
      <alignment/>
    </xf>
    <xf numFmtId="174" fontId="0" fillId="0" borderId="8" xfId="0" applyNumberFormat="1" applyFont="1" applyBorder="1" applyAlignment="1">
      <alignment/>
    </xf>
    <xf numFmtId="174" fontId="2" fillId="0" borderId="8" xfId="0" applyNumberFormat="1" applyFont="1" applyBorder="1" applyAlignment="1">
      <alignment horizontal="right"/>
    </xf>
    <xf numFmtId="174" fontId="0" fillId="0" borderId="4" xfId="0" applyNumberFormat="1" applyFont="1" applyBorder="1" applyAlignment="1">
      <alignment horizontal="right"/>
    </xf>
    <xf numFmtId="174" fontId="2" fillId="0" borderId="5" xfId="0" applyNumberFormat="1" applyFont="1" applyBorder="1" applyAlignment="1">
      <alignment horizontal="right"/>
    </xf>
    <xf numFmtId="174" fontId="2" fillId="0" borderId="8" xfId="26" applyNumberFormat="1" applyFont="1" applyBorder="1" applyAlignment="1">
      <alignment horizontal="right"/>
    </xf>
    <xf numFmtId="172" fontId="2" fillId="0" borderId="6" xfId="0" applyNumberFormat="1" applyFont="1" applyBorder="1" applyAlignment="1">
      <alignment/>
    </xf>
    <xf numFmtId="172" fontId="0" fillId="0" borderId="0" xfId="0" applyNumberFormat="1" applyFont="1" applyBorder="1" applyAlignment="1">
      <alignment/>
    </xf>
    <xf numFmtId="172" fontId="2" fillId="0" borderId="0" xfId="0" applyNumberFormat="1" applyFont="1" applyBorder="1" applyAlignment="1">
      <alignment/>
    </xf>
    <xf numFmtId="0" fontId="0" fillId="0" borderId="2" xfId="0" applyFont="1" applyFill="1" applyBorder="1" applyAlignment="1">
      <alignment horizontal="left" vertical="center"/>
    </xf>
    <xf numFmtId="0" fontId="2" fillId="0" borderId="2" xfId="0" applyFont="1" applyBorder="1" applyAlignment="1">
      <alignment/>
    </xf>
    <xf numFmtId="0" fontId="0" fillId="0" borderId="1" xfId="0" applyFont="1" applyBorder="1" applyAlignment="1">
      <alignment horizontal="left" vertical="center"/>
    </xf>
    <xf numFmtId="0" fontId="5" fillId="0" borderId="2" xfId="0" applyFont="1" applyBorder="1" applyAlignment="1">
      <alignment horizontal="left" vertical="center"/>
    </xf>
    <xf numFmtId="172" fontId="0" fillId="0" borderId="6" xfId="0" applyNumberFormat="1" applyFont="1" applyBorder="1" applyAlignment="1">
      <alignment horizontal="right"/>
    </xf>
    <xf numFmtId="172" fontId="0" fillId="0" borderId="8" xfId="0" applyNumberFormat="1" applyFont="1" applyBorder="1" applyAlignment="1">
      <alignment horizontal="right"/>
    </xf>
    <xf numFmtId="173" fontId="5" fillId="0" borderId="0" xfId="26" applyNumberFormat="1" applyFont="1" applyBorder="1" applyAlignment="1">
      <alignment horizontal="right"/>
    </xf>
    <xf numFmtId="173" fontId="5" fillId="0" borderId="4" xfId="26" applyNumberFormat="1" applyFont="1" applyBorder="1" applyAlignment="1">
      <alignment horizontal="right"/>
    </xf>
    <xf numFmtId="0" fontId="0" fillId="0" borderId="7" xfId="0" applyFont="1" applyBorder="1" applyAlignment="1">
      <alignment horizontal="center"/>
    </xf>
    <xf numFmtId="0" fontId="0" fillId="0" borderId="5" xfId="0" applyFont="1" applyBorder="1" applyAlignment="1">
      <alignment horizontal="center"/>
    </xf>
    <xf numFmtId="9" fontId="0" fillId="0" borderId="0" xfId="26" applyFont="1" applyAlignment="1">
      <alignment/>
    </xf>
    <xf numFmtId="173" fontId="0" fillId="0" borderId="0" xfId="26" applyNumberFormat="1" applyFont="1" applyAlignment="1">
      <alignment/>
    </xf>
    <xf numFmtId="172" fontId="0" fillId="0" borderId="0" xfId="0" applyNumberFormat="1" applyFont="1" applyAlignment="1">
      <alignment/>
    </xf>
    <xf numFmtId="174" fontId="11" fillId="0" borderId="0" xfId="0" applyNumberFormat="1" applyFont="1" applyBorder="1" applyAlignment="1">
      <alignment horizontal="right"/>
    </xf>
    <xf numFmtId="172" fontId="10" fillId="0" borderId="4" xfId="0" applyNumberFormat="1" applyFont="1" applyBorder="1" applyAlignment="1">
      <alignment horizontal="right"/>
    </xf>
    <xf numFmtId="174" fontId="11" fillId="0" borderId="4" xfId="0" applyNumberFormat="1" applyFont="1" applyBorder="1" applyAlignment="1">
      <alignment horizontal="right"/>
    </xf>
    <xf numFmtId="0" fontId="12" fillId="0" borderId="0" xfId="0" applyFont="1" applyAlignment="1">
      <alignment/>
    </xf>
    <xf numFmtId="0" fontId="0" fillId="0" borderId="0" xfId="0" applyFont="1" applyBorder="1" applyAlignment="1">
      <alignment/>
    </xf>
    <xf numFmtId="0" fontId="13" fillId="0" borderId="0" xfId="0" applyFont="1" applyFill="1" applyAlignment="1">
      <alignment/>
    </xf>
    <xf numFmtId="0" fontId="13" fillId="0" borderId="0" xfId="0" applyFont="1" applyFill="1" applyAlignment="1">
      <alignment horizontal="right" wrapText="1"/>
    </xf>
    <xf numFmtId="0" fontId="14" fillId="0" borderId="0" xfId="0" applyFont="1" applyFill="1" applyAlignment="1">
      <alignment wrapText="1"/>
    </xf>
    <xf numFmtId="0" fontId="15" fillId="0" borderId="0" xfId="0" applyFont="1" applyFill="1" applyAlignment="1">
      <alignment wrapText="1"/>
    </xf>
    <xf numFmtId="0" fontId="0" fillId="0" borderId="0" xfId="0" applyFont="1" applyFill="1" applyAlignment="1">
      <alignment horizontal="right"/>
    </xf>
    <xf numFmtId="0" fontId="16" fillId="0" borderId="0" xfId="0" applyFont="1" applyFill="1" applyAlignment="1">
      <alignment/>
    </xf>
    <xf numFmtId="0" fontId="4" fillId="0" borderId="0" xfId="24" applyFont="1" applyFill="1" applyBorder="1" applyAlignment="1">
      <alignment wrapText="1"/>
      <protection/>
    </xf>
    <xf numFmtId="0" fontId="0" fillId="0" borderId="0" xfId="22" applyFont="1" applyFill="1" applyAlignment="1">
      <alignment wrapText="1"/>
      <protection/>
    </xf>
    <xf numFmtId="0" fontId="16" fillId="0" borderId="0" xfId="23" applyFont="1" applyFill="1" applyAlignment="1">
      <alignment wrapText="1"/>
      <protection/>
    </xf>
    <xf numFmtId="0" fontId="16" fillId="0" borderId="0" xfId="23" applyFont="1" applyFill="1" applyBorder="1" applyAlignment="1">
      <alignment wrapText="1"/>
      <protection/>
    </xf>
    <xf numFmtId="0" fontId="0" fillId="0" borderId="0" xfId="22" applyFont="1">
      <alignment/>
      <protection/>
    </xf>
    <xf numFmtId="0" fontId="0" fillId="0" borderId="2" xfId="25" applyFont="1" applyFill="1" applyBorder="1" applyAlignment="1">
      <alignment wrapText="1"/>
      <protection/>
    </xf>
    <xf numFmtId="172" fontId="0" fillId="0" borderId="0" xfId="25" applyNumberFormat="1" applyFont="1" applyFill="1" applyBorder="1" applyAlignment="1">
      <alignment horizontal="right" wrapText="1"/>
      <protection/>
    </xf>
    <xf numFmtId="172" fontId="0" fillId="0" borderId="4" xfId="25" applyNumberFormat="1" applyFont="1" applyFill="1" applyBorder="1" applyAlignment="1">
      <alignment horizontal="right" wrapText="1"/>
      <protection/>
    </xf>
    <xf numFmtId="174" fontId="0" fillId="0" borderId="4" xfId="26" applyNumberFormat="1" applyFont="1" applyFill="1" applyBorder="1" applyAlignment="1">
      <alignment horizontal="right"/>
    </xf>
    <xf numFmtId="174" fontId="1" fillId="0" borderId="4" xfId="26" applyNumberFormat="1" applyFont="1" applyFill="1" applyBorder="1" applyAlignment="1">
      <alignment horizontal="right"/>
    </xf>
    <xf numFmtId="0" fontId="0" fillId="0" borderId="2" xfId="23" applyFont="1" applyFill="1" applyBorder="1" applyAlignment="1" quotePrefix="1">
      <alignment horizontal="left" wrapText="1"/>
      <protection/>
    </xf>
    <xf numFmtId="172" fontId="0" fillId="0" borderId="0" xfId="23" applyNumberFormat="1" applyFont="1" applyFill="1" applyBorder="1" applyAlignment="1" quotePrefix="1">
      <alignment horizontal="right" wrapText="1"/>
      <protection/>
    </xf>
    <xf numFmtId="172" fontId="0" fillId="0" borderId="4" xfId="23" applyNumberFormat="1" applyFont="1" applyFill="1" applyBorder="1" applyAlignment="1" quotePrefix="1">
      <alignment horizontal="right" wrapText="1"/>
      <protection/>
    </xf>
    <xf numFmtId="174" fontId="0" fillId="0" borderId="4" xfId="23" applyNumberFormat="1" applyFont="1" applyFill="1" applyBorder="1" applyAlignment="1" quotePrefix="1">
      <alignment horizontal="right" wrapText="1"/>
      <protection/>
    </xf>
    <xf numFmtId="172" fontId="0" fillId="0" borderId="0" xfId="25" applyNumberFormat="1" applyFont="1" applyFill="1" applyBorder="1" applyAlignment="1">
      <alignment horizontal="right"/>
      <protection/>
    </xf>
    <xf numFmtId="172" fontId="0" fillId="0" borderId="4" xfId="25" applyNumberFormat="1" applyFont="1" applyFill="1" applyBorder="1" applyAlignment="1">
      <alignment horizontal="right"/>
      <protection/>
    </xf>
    <xf numFmtId="0" fontId="0" fillId="0" borderId="0" xfId="25" applyFont="1" applyFill="1" applyAlignment="1">
      <alignment wrapText="1"/>
      <protection/>
    </xf>
    <xf numFmtId="9" fontId="0" fillId="0" borderId="0" xfId="26" applyFont="1" applyFill="1" applyBorder="1" applyAlignment="1">
      <alignment horizontal="right"/>
    </xf>
    <xf numFmtId="174" fontId="0" fillId="0" borderId="4" xfId="26" applyNumberFormat="1" applyFont="1" applyFill="1" applyBorder="1" applyAlignment="1">
      <alignment horizontal="right" wrapText="1"/>
    </xf>
    <xf numFmtId="0" fontId="0" fillId="0" borderId="2" xfId="25" applyFont="1" applyFill="1" applyBorder="1" applyAlignment="1">
      <alignment horizontal="left" vertical="center" wrapText="1"/>
      <protection/>
    </xf>
    <xf numFmtId="172" fontId="0" fillId="0" borderId="0" xfId="26" applyNumberFormat="1" applyFont="1" applyFill="1" applyBorder="1" applyAlignment="1">
      <alignment wrapText="1"/>
    </xf>
    <xf numFmtId="172" fontId="0" fillId="0" borderId="4" xfId="26" applyNumberFormat="1" applyFont="1" applyFill="1" applyBorder="1" applyAlignment="1">
      <alignment wrapText="1"/>
    </xf>
    <xf numFmtId="0" fontId="0" fillId="0" borderId="2" xfId="25" applyFont="1" applyFill="1" applyBorder="1" applyAlignment="1">
      <alignment horizontal="left" wrapText="1"/>
      <protection/>
    </xf>
    <xf numFmtId="172" fontId="0" fillId="0" borderId="0" xfId="25" applyNumberFormat="1" applyFont="1" applyFill="1" applyBorder="1" applyAlignment="1">
      <alignment horizontal="left" wrapText="1"/>
      <protection/>
    </xf>
    <xf numFmtId="172" fontId="0" fillId="0" borderId="4" xfId="25" applyNumberFormat="1" applyFont="1" applyFill="1" applyBorder="1" applyAlignment="1">
      <alignment horizontal="left" wrapText="1"/>
      <protection/>
    </xf>
    <xf numFmtId="172" fontId="18" fillId="0" borderId="0" xfId="25" applyNumberFormat="1" applyFont="1" applyFill="1" applyBorder="1" applyAlignment="1">
      <alignment horizontal="right" wrapText="1"/>
      <protection/>
    </xf>
    <xf numFmtId="172" fontId="18" fillId="0" borderId="4" xfId="25" applyNumberFormat="1" applyFont="1" applyFill="1" applyBorder="1" applyAlignment="1">
      <alignment horizontal="right" wrapText="1"/>
      <protection/>
    </xf>
    <xf numFmtId="0" fontId="0" fillId="0" borderId="0" xfId="25" applyFont="1" applyFill="1" applyBorder="1" applyAlignment="1">
      <alignment wrapText="1"/>
      <protection/>
    </xf>
    <xf numFmtId="0" fontId="0" fillId="0" borderId="0" xfId="24" applyFont="1" applyFill="1" applyBorder="1" applyAlignment="1">
      <alignment horizontal="left" wrapText="1"/>
      <protection/>
    </xf>
    <xf numFmtId="0" fontId="19" fillId="0" borderId="0" xfId="22" applyFont="1" applyFill="1">
      <alignment/>
      <protection/>
    </xf>
    <xf numFmtId="0" fontId="0" fillId="0" borderId="0" xfId="22" applyFont="1" applyFill="1" applyAlignment="1">
      <alignment wrapText="1"/>
      <protection/>
    </xf>
    <xf numFmtId="0" fontId="0" fillId="0" borderId="0" xfId="23" applyFont="1" applyFill="1" applyBorder="1" applyAlignment="1">
      <alignment wrapText="1"/>
      <protection/>
    </xf>
    <xf numFmtId="0" fontId="4" fillId="0" borderId="0" xfId="25" applyFont="1" applyFill="1" applyBorder="1" applyAlignment="1">
      <alignment/>
      <protection/>
    </xf>
    <xf numFmtId="0" fontId="0" fillId="0" borderId="0" xfId="22" applyFont="1" applyFill="1">
      <alignment/>
      <protection/>
    </xf>
    <xf numFmtId="0" fontId="0" fillId="0" borderId="0" xfId="22" applyFont="1" applyFill="1" applyBorder="1">
      <alignment/>
      <protection/>
    </xf>
    <xf numFmtId="0" fontId="2" fillId="0" borderId="1" xfId="25" applyFont="1" applyFill="1" applyBorder="1" applyAlignment="1">
      <alignment wrapText="1"/>
      <protection/>
    </xf>
    <xf numFmtId="172" fontId="2" fillId="0" borderId="6" xfId="25" applyNumberFormat="1" applyFont="1" applyFill="1" applyBorder="1" applyAlignment="1">
      <alignment horizontal="right"/>
      <protection/>
    </xf>
    <xf numFmtId="172" fontId="2" fillId="0" borderId="8" xfId="25" applyNumberFormat="1" applyFont="1" applyFill="1" applyBorder="1" applyAlignment="1">
      <alignment horizontal="right"/>
      <protection/>
    </xf>
    <xf numFmtId="174" fontId="2" fillId="0" borderId="8" xfId="26" applyNumberFormat="1" applyFont="1" applyFill="1" applyBorder="1" applyAlignment="1">
      <alignment horizontal="right"/>
    </xf>
    <xf numFmtId="0" fontId="2" fillId="0" borderId="2" xfId="25" applyFont="1" applyFill="1" applyBorder="1" applyAlignment="1">
      <alignment wrapText="1"/>
      <protection/>
    </xf>
    <xf numFmtId="172" fontId="2" fillId="0" borderId="0" xfId="25" applyNumberFormat="1" applyFont="1" applyFill="1" applyBorder="1" applyAlignment="1">
      <alignment horizontal="right" wrapText="1"/>
      <protection/>
    </xf>
    <xf numFmtId="172" fontId="2" fillId="0" borderId="4" xfId="25" applyNumberFormat="1" applyFont="1" applyFill="1" applyBorder="1" applyAlignment="1">
      <alignment horizontal="right" wrapText="1"/>
      <protection/>
    </xf>
    <xf numFmtId="174" fontId="2" fillId="0" borderId="4" xfId="26" applyNumberFormat="1" applyFont="1" applyFill="1" applyBorder="1" applyAlignment="1">
      <alignment horizontal="right"/>
    </xf>
    <xf numFmtId="172" fontId="2" fillId="0" borderId="0" xfId="25" applyNumberFormat="1" applyFont="1" applyFill="1" applyBorder="1" applyAlignment="1">
      <alignment horizontal="right"/>
      <protection/>
    </xf>
    <xf numFmtId="172" fontId="2" fillId="0" borderId="4" xfId="25" applyNumberFormat="1" applyFont="1" applyFill="1" applyBorder="1" applyAlignment="1">
      <alignment horizontal="right"/>
      <protection/>
    </xf>
    <xf numFmtId="0" fontId="2" fillId="0" borderId="3" xfId="25" applyFont="1" applyFill="1" applyBorder="1" applyAlignment="1">
      <alignment wrapText="1"/>
      <protection/>
    </xf>
    <xf numFmtId="172" fontId="2" fillId="0" borderId="7" xfId="25" applyNumberFormat="1" applyFont="1" applyFill="1" applyBorder="1" applyAlignment="1">
      <alignment horizontal="right"/>
      <protection/>
    </xf>
    <xf numFmtId="172" fontId="2" fillId="0" borderId="5" xfId="25" applyNumberFormat="1" applyFont="1" applyFill="1" applyBorder="1" applyAlignment="1">
      <alignment horizontal="right"/>
      <protection/>
    </xf>
    <xf numFmtId="174" fontId="2" fillId="0" borderId="5" xfId="26" applyNumberFormat="1" applyFont="1" applyFill="1" applyBorder="1" applyAlignment="1">
      <alignment horizontal="right"/>
    </xf>
    <xf numFmtId="174" fontId="2" fillId="0" borderId="4" xfId="26" applyNumberFormat="1" applyFont="1" applyFill="1" applyBorder="1" applyAlignment="1">
      <alignment horizontal="right" wrapText="1"/>
    </xf>
    <xf numFmtId="0" fontId="2" fillId="0" borderId="2" xfId="25" applyFont="1" applyFill="1" applyBorder="1" applyAlignment="1">
      <alignment horizontal="left" wrapText="1"/>
      <protection/>
    </xf>
    <xf numFmtId="174" fontId="2" fillId="0" borderId="5" xfId="26" applyNumberFormat="1" applyFont="1" applyFill="1" applyBorder="1" applyAlignment="1">
      <alignment horizontal="right" wrapText="1"/>
    </xf>
    <xf numFmtId="0" fontId="0" fillId="0" borderId="0" xfId="22" applyFont="1" applyFill="1">
      <alignment/>
      <protection/>
    </xf>
    <xf numFmtId="0" fontId="16" fillId="0" borderId="9" xfId="23" applyFont="1" applyFill="1" applyBorder="1" applyAlignment="1">
      <alignment wrapText="1"/>
      <protection/>
    </xf>
    <xf numFmtId="174" fontId="16" fillId="0" borderId="0" xfId="23" applyNumberFormat="1" applyFont="1" applyFill="1" applyBorder="1" applyAlignment="1">
      <alignment wrapText="1"/>
      <protection/>
    </xf>
    <xf numFmtId="174" fontId="16" fillId="0" borderId="4" xfId="23" applyNumberFormat="1" applyFont="1" applyFill="1" applyBorder="1" applyAlignment="1">
      <alignment wrapText="1"/>
      <protection/>
    </xf>
    <xf numFmtId="174" fontId="17" fillId="0" borderId="4" xfId="23" applyNumberFormat="1" applyFont="1" applyFill="1" applyBorder="1" applyAlignment="1">
      <alignment wrapText="1"/>
      <protection/>
    </xf>
    <xf numFmtId="174" fontId="16" fillId="0" borderId="4" xfId="23" applyNumberFormat="1" applyFont="1" applyFill="1" applyBorder="1" applyAlignment="1">
      <alignment horizontal="right" wrapText="1"/>
      <protection/>
    </xf>
    <xf numFmtId="174" fontId="16" fillId="0" borderId="4" xfId="23" applyNumberFormat="1" applyFont="1" applyFill="1" applyBorder="1" applyAlignment="1">
      <alignment wrapText="1"/>
      <protection/>
    </xf>
    <xf numFmtId="0" fontId="17" fillId="0" borderId="8" xfId="23" applyFont="1" applyFill="1" applyBorder="1" applyAlignment="1">
      <alignment horizontal="right" vertical="center" wrapText="1"/>
      <protection/>
    </xf>
    <xf numFmtId="0" fontId="17" fillId="0" borderId="4" xfId="23" applyFont="1" applyFill="1" applyBorder="1" applyAlignment="1">
      <alignment horizontal="right" vertical="center" wrapText="1"/>
      <protection/>
    </xf>
    <xf numFmtId="9" fontId="0" fillId="0" borderId="0" xfId="26" applyFont="1" applyFill="1" applyAlignment="1">
      <alignment/>
    </xf>
    <xf numFmtId="3" fontId="17" fillId="0" borderId="0" xfId="23" applyNumberFormat="1" applyFont="1" applyFill="1" applyBorder="1" applyAlignment="1">
      <alignment wrapText="1"/>
      <protection/>
    </xf>
    <xf numFmtId="0" fontId="16" fillId="0" borderId="7" xfId="23" applyFont="1" applyFill="1" applyBorder="1" applyAlignment="1">
      <alignment wrapText="1"/>
      <protection/>
    </xf>
    <xf numFmtId="0" fontId="0" fillId="0" borderId="5" xfId="22" applyFont="1" applyFill="1" applyBorder="1">
      <alignment/>
      <protection/>
    </xf>
    <xf numFmtId="3" fontId="1" fillId="0" borderId="6" xfId="26" applyNumberFormat="1" applyFont="1" applyFill="1" applyBorder="1" applyAlignment="1">
      <alignment horizontal="right"/>
    </xf>
    <xf numFmtId="0" fontId="1" fillId="0" borderId="0" xfId="26" applyNumberFormat="1" applyFont="1" applyFill="1" applyBorder="1" applyAlignment="1">
      <alignment horizontal="right"/>
    </xf>
    <xf numFmtId="0" fontId="0" fillId="0" borderId="2" xfId="24" applyFont="1" applyFill="1" applyBorder="1" applyAlignment="1">
      <alignment wrapText="1"/>
      <protection/>
    </xf>
    <xf numFmtId="172" fontId="0" fillId="0" borderId="0" xfId="26" applyNumberFormat="1" applyFont="1" applyFill="1" applyBorder="1" applyAlignment="1">
      <alignment horizontal="right" wrapText="1"/>
    </xf>
    <xf numFmtId="172" fontId="0" fillId="0" borderId="4" xfId="26" applyNumberFormat="1" applyFont="1" applyFill="1" applyBorder="1" applyAlignment="1">
      <alignment horizontal="right" wrapText="1"/>
    </xf>
    <xf numFmtId="172" fontId="16" fillId="0" borderId="0" xfId="23" applyNumberFormat="1" applyFont="1" applyFill="1" applyBorder="1" applyAlignment="1">
      <alignment wrapText="1"/>
      <protection/>
    </xf>
    <xf numFmtId="172" fontId="16" fillId="0" borderId="4" xfId="23" applyNumberFormat="1" applyFont="1" applyFill="1" applyBorder="1" applyAlignment="1">
      <alignment wrapText="1"/>
      <protection/>
    </xf>
    <xf numFmtId="172" fontId="16" fillId="0" borderId="0" xfId="23" applyNumberFormat="1" applyFont="1" applyFill="1" applyBorder="1" applyAlignment="1">
      <alignment wrapText="1"/>
      <protection/>
    </xf>
    <xf numFmtId="172" fontId="16" fillId="0" borderId="4" xfId="23" applyNumberFormat="1" applyFont="1" applyFill="1" applyBorder="1" applyAlignment="1">
      <alignment wrapText="1"/>
      <protection/>
    </xf>
    <xf numFmtId="0" fontId="16" fillId="0" borderId="4" xfId="23" applyFont="1" applyFill="1" applyBorder="1" applyAlignment="1">
      <alignment wrapText="1"/>
      <protection/>
    </xf>
    <xf numFmtId="3" fontId="16" fillId="0" borderId="0" xfId="23" applyNumberFormat="1" applyFont="1" applyFill="1" applyBorder="1" applyAlignment="1">
      <alignment wrapText="1"/>
      <protection/>
    </xf>
    <xf numFmtId="3" fontId="16" fillId="0" borderId="4" xfId="23" applyNumberFormat="1" applyFont="1" applyFill="1" applyBorder="1" applyAlignment="1">
      <alignment wrapText="1"/>
      <protection/>
    </xf>
    <xf numFmtId="3" fontId="17" fillId="0" borderId="0" xfId="23" applyNumberFormat="1" applyFont="1" applyFill="1" applyBorder="1" applyAlignment="1">
      <alignment wrapText="1"/>
      <protection/>
    </xf>
    <xf numFmtId="3" fontId="17" fillId="0" borderId="4" xfId="23" applyNumberFormat="1" applyFont="1" applyFill="1" applyBorder="1" applyAlignment="1">
      <alignment wrapText="1"/>
      <protection/>
    </xf>
    <xf numFmtId="3" fontId="17" fillId="0" borderId="4" xfId="23" applyNumberFormat="1" applyFont="1" applyFill="1" applyBorder="1" applyAlignment="1">
      <alignment wrapText="1"/>
      <protection/>
    </xf>
    <xf numFmtId="0" fontId="16" fillId="0" borderId="4" xfId="23" applyFont="1" applyFill="1" applyBorder="1" applyAlignment="1">
      <alignment horizontal="left" wrapText="1"/>
      <protection/>
    </xf>
    <xf numFmtId="0" fontId="0" fillId="0" borderId="2" xfId="24" applyFont="1" applyFill="1" applyBorder="1" applyAlignment="1">
      <alignment horizontal="left" indent="1"/>
      <protection/>
    </xf>
    <xf numFmtId="3" fontId="16" fillId="0" borderId="0" xfId="23" applyNumberFormat="1" applyFont="1" applyFill="1" applyBorder="1" applyAlignment="1">
      <alignment wrapText="1"/>
      <protection/>
    </xf>
    <xf numFmtId="3" fontId="20" fillId="0" borderId="0" xfId="23" applyNumberFormat="1" applyFont="1" applyFill="1" applyBorder="1" applyAlignment="1">
      <alignment wrapText="1"/>
      <protection/>
    </xf>
    <xf numFmtId="0" fontId="0" fillId="0" borderId="2" xfId="24" applyFont="1" applyFill="1" applyBorder="1" applyAlignment="1">
      <alignment horizontal="left"/>
      <protection/>
    </xf>
    <xf numFmtId="174" fontId="16" fillId="0" borderId="4" xfId="23" applyNumberFormat="1" applyFont="1" applyFill="1" applyBorder="1" applyAlignment="1">
      <alignment horizontal="center" wrapText="1"/>
      <protection/>
    </xf>
    <xf numFmtId="0" fontId="0" fillId="0" borderId="2" xfId="24" applyFont="1" applyFill="1" applyBorder="1" applyAlignment="1">
      <alignment/>
      <protection/>
    </xf>
    <xf numFmtId="1" fontId="16" fillId="0" borderId="0" xfId="23" applyNumberFormat="1" applyFont="1" applyFill="1" applyBorder="1" applyAlignment="1">
      <alignment wrapText="1"/>
      <protection/>
    </xf>
    <xf numFmtId="0" fontId="0" fillId="0" borderId="2" xfId="24" applyFont="1" applyFill="1" applyBorder="1" applyAlignment="1">
      <alignment horizontal="justify"/>
      <protection/>
    </xf>
    <xf numFmtId="3" fontId="16" fillId="0" borderId="0" xfId="26" applyNumberFormat="1" applyFont="1" applyFill="1" applyBorder="1" applyAlignment="1">
      <alignment wrapText="1"/>
    </xf>
    <xf numFmtId="0" fontId="0" fillId="0" borderId="0" xfId="24" applyFont="1" applyFill="1">
      <alignment/>
      <protection/>
    </xf>
    <xf numFmtId="1" fontId="0" fillId="0" borderId="0" xfId="22" applyNumberFormat="1" applyFont="1" applyFill="1" applyBorder="1" applyAlignment="1">
      <alignment wrapText="1"/>
      <protection/>
    </xf>
    <xf numFmtId="43" fontId="16" fillId="0" borderId="0" xfId="16" applyFont="1" applyFill="1" applyBorder="1" applyAlignment="1">
      <alignment wrapText="1"/>
    </xf>
    <xf numFmtId="173" fontId="0" fillId="0" borderId="0" xfId="26" applyNumberFormat="1" applyFont="1" applyFill="1" applyBorder="1" applyAlignment="1">
      <alignment/>
    </xf>
    <xf numFmtId="0" fontId="0" fillId="0" borderId="0" xfId="23" applyFont="1" applyFill="1" applyAlignment="1">
      <alignment wrapText="1"/>
      <protection/>
    </xf>
    <xf numFmtId="0" fontId="21" fillId="0" borderId="0" xfId="22" applyFont="1" applyFill="1">
      <alignment/>
      <protection/>
    </xf>
    <xf numFmtId="0" fontId="21" fillId="0" borderId="0" xfId="22" applyFont="1" applyFill="1" applyAlignment="1">
      <alignment horizontal="right"/>
      <protection/>
    </xf>
    <xf numFmtId="9" fontId="21" fillId="0" borderId="0" xfId="26" applyFont="1" applyFill="1" applyAlignment="1">
      <alignment horizontal="right"/>
    </xf>
    <xf numFmtId="0" fontId="22" fillId="0" borderId="0" xfId="22" applyFont="1" applyFill="1">
      <alignment/>
      <protection/>
    </xf>
    <xf numFmtId="3" fontId="21" fillId="0" borderId="0" xfId="22" applyNumberFormat="1" applyFont="1" applyFill="1" applyAlignment="1">
      <alignment horizontal="right"/>
      <protection/>
    </xf>
    <xf numFmtId="3" fontId="16" fillId="0" borderId="9" xfId="23" applyNumberFormat="1" applyFont="1" applyFill="1" applyBorder="1" applyAlignment="1">
      <alignment wrapText="1"/>
      <protection/>
    </xf>
    <xf numFmtId="3" fontId="16" fillId="0" borderId="4" xfId="23" applyNumberFormat="1" applyFont="1" applyFill="1" applyBorder="1" applyAlignment="1">
      <alignment wrapText="1"/>
      <protection/>
    </xf>
    <xf numFmtId="1" fontId="16" fillId="0" borderId="9" xfId="23" applyNumberFormat="1" applyFont="1" applyFill="1" applyBorder="1" applyAlignment="1">
      <alignment wrapText="1"/>
      <protection/>
    </xf>
    <xf numFmtId="1" fontId="16" fillId="0" borderId="4" xfId="23" applyNumberFormat="1" applyFont="1" applyFill="1" applyBorder="1" applyAlignment="1">
      <alignment wrapText="1"/>
      <protection/>
    </xf>
    <xf numFmtId="3" fontId="16" fillId="0" borderId="9" xfId="26" applyNumberFormat="1" applyFont="1" applyFill="1" applyBorder="1" applyAlignment="1">
      <alignment wrapText="1"/>
    </xf>
    <xf numFmtId="3" fontId="16" fillId="0" borderId="4" xfId="26" applyNumberFormat="1" applyFont="1" applyFill="1" applyBorder="1" applyAlignment="1">
      <alignment wrapText="1"/>
    </xf>
    <xf numFmtId="3" fontId="16" fillId="0" borderId="9" xfId="23" applyNumberFormat="1" applyFont="1" applyFill="1" applyBorder="1" applyAlignment="1">
      <alignment wrapText="1"/>
      <protection/>
    </xf>
    <xf numFmtId="0" fontId="4" fillId="0" borderId="0" xfId="24" applyFont="1" applyFill="1" applyBorder="1" applyAlignment="1">
      <alignment horizontal="left"/>
      <protection/>
    </xf>
    <xf numFmtId="0" fontId="4" fillId="0" borderId="0" xfId="24" applyFont="1" applyFill="1" applyBorder="1" applyAlignment="1">
      <alignment/>
      <protection/>
    </xf>
    <xf numFmtId="0" fontId="0" fillId="0" borderId="0" xfId="24" applyFont="1" applyFill="1" applyBorder="1" applyAlignment="1">
      <alignment/>
      <protection/>
    </xf>
    <xf numFmtId="172" fontId="0" fillId="0" borderId="9" xfId="26" applyNumberFormat="1" applyFont="1" applyFill="1" applyBorder="1" applyAlignment="1">
      <alignment horizontal="right" wrapText="1"/>
    </xf>
    <xf numFmtId="172" fontId="16" fillId="0" borderId="9" xfId="23" applyNumberFormat="1" applyFont="1" applyFill="1" applyBorder="1" applyAlignment="1">
      <alignment wrapText="1"/>
      <protection/>
    </xf>
    <xf numFmtId="172" fontId="16" fillId="0" borderId="9" xfId="23" applyNumberFormat="1" applyFont="1" applyFill="1" applyBorder="1" applyAlignment="1">
      <alignment wrapText="1"/>
      <protection/>
    </xf>
    <xf numFmtId="0" fontId="16" fillId="0" borderId="10" xfId="23" applyFont="1" applyFill="1" applyBorder="1" applyAlignment="1">
      <alignment wrapText="1"/>
      <protection/>
    </xf>
    <xf numFmtId="0" fontId="16" fillId="0" borderId="5" xfId="23" applyFont="1" applyFill="1" applyBorder="1" applyAlignment="1">
      <alignment horizontal="left" wrapText="1"/>
      <protection/>
    </xf>
    <xf numFmtId="0" fontId="0" fillId="0" borderId="3" xfId="22" applyFont="1" applyFill="1" applyBorder="1">
      <alignment/>
      <protection/>
    </xf>
    <xf numFmtId="172" fontId="16" fillId="0" borderId="4" xfId="23" applyNumberFormat="1" applyFont="1" applyFill="1" applyBorder="1" applyAlignment="1">
      <alignment horizontal="right" wrapText="1"/>
      <protection/>
    </xf>
    <xf numFmtId="3" fontId="20" fillId="0" borderId="9" xfId="23" applyNumberFormat="1" applyFont="1" applyFill="1" applyBorder="1" applyAlignment="1">
      <alignment wrapText="1"/>
      <protection/>
    </xf>
    <xf numFmtId="3" fontId="17" fillId="0" borderId="9" xfId="23" applyNumberFormat="1" applyFont="1" applyFill="1" applyBorder="1" applyAlignment="1">
      <alignment wrapText="1"/>
      <protection/>
    </xf>
    <xf numFmtId="0" fontId="0" fillId="0" borderId="2" xfId="22" applyFont="1" applyFill="1" applyBorder="1" applyAlignment="1">
      <alignment/>
      <protection/>
    </xf>
    <xf numFmtId="3" fontId="0" fillId="0" borderId="2" xfId="16" applyNumberFormat="1" applyFont="1" applyFill="1" applyBorder="1" applyAlignment="1">
      <alignment horizontal="right"/>
    </xf>
    <xf numFmtId="0" fontId="0" fillId="0" borderId="9" xfId="24" applyFont="1" applyFill="1" applyBorder="1" applyAlignment="1">
      <alignment wrapText="1"/>
      <protection/>
    </xf>
    <xf numFmtId="172" fontId="16" fillId="0" borderId="0" xfId="23" applyNumberFormat="1" applyFont="1" applyFill="1" applyBorder="1" applyAlignment="1">
      <alignment horizontal="right" wrapText="1"/>
      <protection/>
    </xf>
    <xf numFmtId="0" fontId="0" fillId="0" borderId="7" xfId="22" applyFont="1" applyFill="1" applyBorder="1">
      <alignment/>
      <protection/>
    </xf>
    <xf numFmtId="0" fontId="16" fillId="0" borderId="7" xfId="23" applyFont="1" applyFill="1" applyBorder="1" applyAlignment="1">
      <alignment horizontal="left" wrapText="1"/>
      <protection/>
    </xf>
    <xf numFmtId="0" fontId="16" fillId="0" borderId="0" xfId="23" applyFont="1" applyFill="1" applyBorder="1" applyAlignment="1" quotePrefix="1">
      <alignment horizontal="right" wrapText="1"/>
      <protection/>
    </xf>
    <xf numFmtId="1" fontId="16" fillId="0" borderId="4" xfId="23" applyNumberFormat="1" applyFont="1" applyFill="1" applyBorder="1" applyAlignment="1">
      <alignment wrapText="1"/>
      <protection/>
    </xf>
    <xf numFmtId="0" fontId="0" fillId="0" borderId="2" xfId="22" applyFont="1" applyFill="1" applyBorder="1" applyAlignment="1">
      <alignment/>
      <protection/>
    </xf>
    <xf numFmtId="174" fontId="16" fillId="0" borderId="2" xfId="23" applyNumberFormat="1" applyFont="1" applyFill="1" applyBorder="1" applyAlignment="1">
      <alignment wrapText="1"/>
      <protection/>
    </xf>
    <xf numFmtId="174" fontId="16" fillId="0" borderId="2" xfId="23" applyNumberFormat="1" applyFont="1" applyFill="1" applyBorder="1" applyAlignment="1">
      <alignment wrapText="1"/>
      <protection/>
    </xf>
    <xf numFmtId="0" fontId="24" fillId="0" borderId="0" xfId="22" applyFont="1" applyFill="1">
      <alignment/>
      <protection/>
    </xf>
    <xf numFmtId="0" fontId="23" fillId="0" borderId="0" xfId="22" applyFont="1" applyFill="1" applyAlignment="1">
      <alignment horizontal="left" indent="1"/>
      <protection/>
    </xf>
    <xf numFmtId="0" fontId="2" fillId="0" borderId="1" xfId="24" applyFont="1" applyFill="1" applyBorder="1" applyAlignment="1">
      <alignment wrapText="1"/>
      <protection/>
    </xf>
    <xf numFmtId="172" fontId="2" fillId="0" borderId="6" xfId="24" applyNumberFormat="1" applyFont="1" applyFill="1" applyBorder="1" applyAlignment="1">
      <alignment horizontal="right" wrapText="1"/>
      <protection/>
    </xf>
    <xf numFmtId="172" fontId="2" fillId="0" borderId="8" xfId="24" applyNumberFormat="1" applyFont="1" applyFill="1" applyBorder="1" applyAlignment="1">
      <alignment horizontal="right" wrapText="1"/>
      <protection/>
    </xf>
    <xf numFmtId="174" fontId="25" fillId="0" borderId="8" xfId="23" applyNumberFormat="1" applyFont="1" applyFill="1" applyBorder="1" applyAlignment="1">
      <alignment wrapText="1"/>
      <protection/>
    </xf>
    <xf numFmtId="172" fontId="2" fillId="0" borderId="11" xfId="24" applyNumberFormat="1" applyFont="1" applyFill="1" applyBorder="1" applyAlignment="1">
      <alignment horizontal="right" wrapText="1"/>
      <protection/>
    </xf>
    <xf numFmtId="172" fontId="25" fillId="0" borderId="8" xfId="23" applyNumberFormat="1" applyFont="1" applyFill="1" applyBorder="1" applyAlignment="1">
      <alignment wrapText="1"/>
      <protection/>
    </xf>
    <xf numFmtId="0" fontId="2" fillId="0" borderId="2" xfId="24" applyFont="1" applyFill="1" applyBorder="1" applyAlignment="1">
      <alignment wrapText="1"/>
      <protection/>
    </xf>
    <xf numFmtId="172" fontId="25" fillId="0" borderId="4" xfId="23" applyNumberFormat="1" applyFont="1" applyFill="1" applyBorder="1" applyAlignment="1">
      <alignment wrapText="1"/>
      <protection/>
    </xf>
    <xf numFmtId="172" fontId="2" fillId="0" borderId="0" xfId="24" applyNumberFormat="1" applyFont="1" applyFill="1" applyBorder="1" applyAlignment="1">
      <alignment horizontal="right" wrapText="1"/>
      <protection/>
    </xf>
    <xf numFmtId="172" fontId="2" fillId="0" borderId="4" xfId="24" applyNumberFormat="1" applyFont="1" applyFill="1" applyBorder="1" applyAlignment="1">
      <alignment horizontal="right" wrapText="1"/>
      <protection/>
    </xf>
    <xf numFmtId="174" fontId="25" fillId="0" borderId="4" xfId="23" applyNumberFormat="1" applyFont="1" applyFill="1" applyBorder="1" applyAlignment="1">
      <alignment wrapText="1"/>
      <protection/>
    </xf>
    <xf numFmtId="172" fontId="2" fillId="0" borderId="9" xfId="24" applyNumberFormat="1" applyFont="1" applyFill="1" applyBorder="1" applyAlignment="1">
      <alignment horizontal="right" wrapText="1"/>
      <protection/>
    </xf>
    <xf numFmtId="172" fontId="25" fillId="0" borderId="4" xfId="23" applyNumberFormat="1" applyFont="1" applyFill="1" applyBorder="1" applyAlignment="1">
      <alignment wrapText="1"/>
      <protection/>
    </xf>
    <xf numFmtId="172" fontId="25" fillId="0" borderId="0" xfId="23" applyNumberFormat="1" applyFont="1" applyFill="1" applyBorder="1" applyAlignment="1">
      <alignment wrapText="1"/>
      <protection/>
    </xf>
    <xf numFmtId="174" fontId="25" fillId="0" borderId="4" xfId="23" applyNumberFormat="1" applyFont="1" applyFill="1" applyBorder="1" applyAlignment="1">
      <alignment wrapText="1"/>
      <protection/>
    </xf>
    <xf numFmtId="172" fontId="25" fillId="0" borderId="9" xfId="23" applyNumberFormat="1" applyFont="1" applyFill="1" applyBorder="1" applyAlignment="1">
      <alignment wrapText="1"/>
      <protection/>
    </xf>
    <xf numFmtId="3" fontId="25" fillId="0" borderId="0" xfId="23" applyNumberFormat="1" applyFont="1" applyFill="1" applyBorder="1" applyAlignment="1">
      <alignment wrapText="1"/>
      <protection/>
    </xf>
    <xf numFmtId="3" fontId="25" fillId="0" borderId="4" xfId="23" applyNumberFormat="1" applyFont="1" applyFill="1" applyBorder="1" applyAlignment="1">
      <alignment wrapText="1"/>
      <protection/>
    </xf>
    <xf numFmtId="3" fontId="25" fillId="0" borderId="0" xfId="23" applyNumberFormat="1" applyFont="1" applyFill="1" applyBorder="1" applyAlignment="1">
      <alignment wrapText="1"/>
      <protection/>
    </xf>
    <xf numFmtId="3" fontId="25" fillId="0" borderId="4" xfId="23" applyNumberFormat="1" applyFont="1" applyFill="1" applyBorder="1" applyAlignment="1">
      <alignment wrapText="1"/>
      <protection/>
    </xf>
    <xf numFmtId="172" fontId="25" fillId="0" borderId="9" xfId="23" applyNumberFormat="1" applyFont="1" applyFill="1" applyBorder="1" applyAlignment="1">
      <alignment wrapText="1"/>
      <protection/>
    </xf>
    <xf numFmtId="0" fontId="2" fillId="0" borderId="2" xfId="24" applyFont="1" applyFill="1" applyBorder="1" applyAlignment="1">
      <alignment horizontal="left"/>
      <protection/>
    </xf>
    <xf numFmtId="3" fontId="25" fillId="0" borderId="11" xfId="23" applyNumberFormat="1" applyFont="1" applyFill="1" applyBorder="1" applyAlignment="1">
      <alignment wrapText="1"/>
      <protection/>
    </xf>
    <xf numFmtId="3" fontId="25" fillId="0" borderId="8" xfId="23" applyNumberFormat="1" applyFont="1" applyFill="1" applyBorder="1" applyAlignment="1">
      <alignment wrapText="1"/>
      <protection/>
    </xf>
    <xf numFmtId="174" fontId="25" fillId="0" borderId="8" xfId="23" applyNumberFormat="1" applyFont="1" applyFill="1" applyBorder="1" applyAlignment="1">
      <alignment wrapText="1"/>
      <protection/>
    </xf>
    <xf numFmtId="174" fontId="25" fillId="0" borderId="1" xfId="23" applyNumberFormat="1" applyFont="1" applyFill="1" applyBorder="1" applyAlignment="1">
      <alignment wrapText="1"/>
      <protection/>
    </xf>
    <xf numFmtId="3" fontId="25" fillId="0" borderId="9" xfId="23" applyNumberFormat="1" applyFont="1" applyFill="1" applyBorder="1" applyAlignment="1">
      <alignment wrapText="1"/>
      <protection/>
    </xf>
    <xf numFmtId="174" fontId="25" fillId="0" borderId="2" xfId="23" applyNumberFormat="1" applyFont="1" applyFill="1" applyBorder="1" applyAlignment="1">
      <alignment wrapText="1"/>
      <protection/>
    </xf>
    <xf numFmtId="0" fontId="2" fillId="0" borderId="2" xfId="24" applyFont="1" applyFill="1" applyBorder="1" applyAlignment="1">
      <alignment/>
      <protection/>
    </xf>
    <xf numFmtId="174" fontId="25" fillId="0" borderId="2" xfId="23" applyNumberFormat="1" applyFont="1" applyFill="1" applyBorder="1" applyAlignment="1">
      <alignment wrapText="1"/>
      <protection/>
    </xf>
    <xf numFmtId="0" fontId="2" fillId="0" borderId="2" xfId="24" applyFont="1" applyFill="1" applyBorder="1" applyAlignment="1">
      <alignment horizontal="justify"/>
      <protection/>
    </xf>
    <xf numFmtId="0" fontId="2" fillId="0" borderId="3" xfId="24" applyFont="1" applyFill="1" applyBorder="1" applyAlignment="1">
      <alignment wrapText="1"/>
      <protection/>
    </xf>
    <xf numFmtId="3" fontId="25" fillId="0" borderId="10" xfId="23" applyNumberFormat="1" applyFont="1" applyFill="1" applyBorder="1" applyAlignment="1">
      <alignment wrapText="1"/>
      <protection/>
    </xf>
    <xf numFmtId="3" fontId="25" fillId="0" borderId="5" xfId="23" applyNumberFormat="1" applyFont="1" applyFill="1" applyBorder="1" applyAlignment="1">
      <alignment wrapText="1"/>
      <protection/>
    </xf>
    <xf numFmtId="174" fontId="25" fillId="0" borderId="5" xfId="23" applyNumberFormat="1" applyFont="1" applyFill="1" applyBorder="1" applyAlignment="1">
      <alignment wrapText="1"/>
      <protection/>
    </xf>
    <xf numFmtId="3" fontId="25" fillId="0" borderId="7" xfId="23" applyNumberFormat="1" applyFont="1" applyFill="1" applyBorder="1" applyAlignment="1">
      <alignment wrapText="1"/>
      <protection/>
    </xf>
    <xf numFmtId="174" fontId="25" fillId="0" borderId="3" xfId="23" applyNumberFormat="1" applyFont="1" applyFill="1" applyBorder="1" applyAlignment="1">
      <alignment wrapText="1"/>
      <protection/>
    </xf>
    <xf numFmtId="172" fontId="25" fillId="0" borderId="6" xfId="23" applyNumberFormat="1" applyFont="1" applyFill="1" applyBorder="1" applyAlignment="1">
      <alignment wrapText="1"/>
      <protection/>
    </xf>
    <xf numFmtId="0" fontId="2" fillId="0" borderId="9" xfId="24" applyFont="1" applyFill="1" applyBorder="1" applyAlignment="1">
      <alignment wrapText="1"/>
      <protection/>
    </xf>
    <xf numFmtId="172" fontId="25" fillId="0" borderId="0" xfId="23" applyNumberFormat="1" applyFont="1" applyFill="1" applyBorder="1" applyAlignment="1">
      <alignment wrapText="1"/>
      <protection/>
    </xf>
    <xf numFmtId="3" fontId="25" fillId="0" borderId="9" xfId="23" applyNumberFormat="1" applyFont="1" applyFill="1" applyBorder="1" applyAlignment="1">
      <alignment wrapText="1"/>
      <protection/>
    </xf>
    <xf numFmtId="3" fontId="25" fillId="0" borderId="6" xfId="23" applyNumberFormat="1" applyFont="1" applyFill="1" applyBorder="1" applyAlignment="1">
      <alignment wrapText="1"/>
      <protection/>
    </xf>
    <xf numFmtId="3" fontId="2" fillId="0" borderId="7" xfId="22" applyNumberFormat="1" applyFont="1" applyFill="1" applyBorder="1">
      <alignment/>
      <protection/>
    </xf>
    <xf numFmtId="3" fontId="2" fillId="0" borderId="5" xfId="22" applyNumberFormat="1" applyFont="1" applyFill="1" applyBorder="1">
      <alignment/>
      <protection/>
    </xf>
    <xf numFmtId="0" fontId="26" fillId="0" borderId="0" xfId="25" applyFont="1" applyFill="1" applyBorder="1" applyAlignment="1">
      <alignment/>
      <protection/>
    </xf>
    <xf numFmtId="0" fontId="0" fillId="0" borderId="0" xfId="24" applyFont="1" applyFill="1" applyBorder="1" applyAlignment="1">
      <alignment horizontal="left"/>
      <protection/>
    </xf>
    <xf numFmtId="174" fontId="6" fillId="0" borderId="4" xfId="0" applyNumberFormat="1" applyFont="1" applyBorder="1" applyAlignment="1">
      <alignment horizontal="right"/>
    </xf>
    <xf numFmtId="9" fontId="0" fillId="0" borderId="0" xfId="26" applyFill="1" applyAlignment="1">
      <alignment/>
    </xf>
    <xf numFmtId="9" fontId="0" fillId="0" borderId="4" xfId="26" applyFill="1" applyBorder="1" applyAlignment="1">
      <alignment/>
    </xf>
    <xf numFmtId="173" fontId="16" fillId="0" borderId="4" xfId="16" applyNumberFormat="1" applyFont="1" applyFill="1" applyBorder="1" applyAlignment="1">
      <alignment horizontal="right" wrapText="1"/>
    </xf>
    <xf numFmtId="173" fontId="16" fillId="0" borderId="9" xfId="26" applyNumberFormat="1" applyFont="1" applyFill="1" applyBorder="1" applyAlignment="1">
      <alignment wrapText="1"/>
    </xf>
    <xf numFmtId="173" fontId="16" fillId="0" borderId="0" xfId="26" applyNumberFormat="1" applyFont="1" applyFill="1" applyBorder="1" applyAlignment="1">
      <alignment wrapText="1"/>
    </xf>
    <xf numFmtId="173" fontId="16" fillId="0" borderId="4" xfId="26" applyNumberFormat="1" applyFont="1" applyFill="1" applyBorder="1" applyAlignment="1">
      <alignment wrapText="1"/>
    </xf>
    <xf numFmtId="9" fontId="0" fillId="0" borderId="9" xfId="26" applyFill="1" applyBorder="1" applyAlignment="1">
      <alignment/>
    </xf>
    <xf numFmtId="9" fontId="0" fillId="0" borderId="4" xfId="26" applyNumberFormat="1" applyFill="1" applyBorder="1" applyAlignment="1">
      <alignment/>
    </xf>
    <xf numFmtId="172" fontId="0" fillId="0" borderId="0" xfId="22" applyNumberFormat="1" applyFont="1" applyFill="1">
      <alignment/>
      <protection/>
    </xf>
    <xf numFmtId="173" fontId="0" fillId="0" borderId="0" xfId="26" applyNumberFormat="1" applyFont="1" applyFill="1" applyAlignment="1">
      <alignment/>
    </xf>
    <xf numFmtId="0" fontId="1" fillId="0" borderId="2" xfId="24" applyFont="1" applyFill="1" applyBorder="1" applyAlignment="1">
      <alignment horizontal="left" wrapText="1" indent="1"/>
      <protection/>
    </xf>
    <xf numFmtId="0" fontId="0" fillId="0" borderId="2" xfId="24" applyFont="1" applyFill="1" applyBorder="1" applyAlignment="1">
      <alignment horizontal="left" wrapText="1" indent="2"/>
      <protection/>
    </xf>
    <xf numFmtId="0" fontId="0" fillId="0" borderId="2" xfId="24" applyFont="1" applyFill="1" applyBorder="1" applyAlignment="1">
      <alignment horizontal="left" wrapText="1" indent="4"/>
      <protection/>
    </xf>
    <xf numFmtId="3" fontId="0" fillId="0" borderId="0" xfId="26" applyNumberFormat="1" applyFont="1" applyFill="1" applyBorder="1" applyAlignment="1">
      <alignment horizontal="right"/>
    </xf>
    <xf numFmtId="3" fontId="0" fillId="0" borderId="4" xfId="26" applyNumberFormat="1" applyFont="1" applyFill="1" applyBorder="1" applyAlignment="1">
      <alignment horizontal="right"/>
    </xf>
    <xf numFmtId="183" fontId="16" fillId="0" borderId="4" xfId="23" applyNumberFormat="1" applyFont="1" applyFill="1" applyBorder="1" applyAlignment="1">
      <alignment wrapText="1"/>
      <protection/>
    </xf>
    <xf numFmtId="172" fontId="0" fillId="0" borderId="9" xfId="26" applyNumberFormat="1" applyFont="1" applyFill="1" applyBorder="1" applyAlignment="1">
      <alignment horizontal="right"/>
    </xf>
    <xf numFmtId="183" fontId="16" fillId="0" borderId="4" xfId="23" applyNumberFormat="1" applyFont="1" applyFill="1" applyBorder="1" applyAlignment="1">
      <alignment wrapText="1"/>
      <protection/>
    </xf>
    <xf numFmtId="172" fontId="17" fillId="0" borderId="0" xfId="23" applyNumberFormat="1" applyFont="1" applyFill="1" applyBorder="1" applyAlignment="1">
      <alignment wrapText="1"/>
      <protection/>
    </xf>
    <xf numFmtId="172" fontId="17" fillId="0" borderId="4" xfId="23" applyNumberFormat="1" applyFont="1" applyFill="1" applyBorder="1" applyAlignment="1">
      <alignment wrapText="1"/>
      <protection/>
    </xf>
    <xf numFmtId="172" fontId="17" fillId="0" borderId="9" xfId="23" applyNumberFormat="1" applyFont="1" applyFill="1" applyBorder="1" applyAlignment="1">
      <alignment wrapText="1"/>
      <protection/>
    </xf>
    <xf numFmtId="172" fontId="1" fillId="0" borderId="0" xfId="26" applyNumberFormat="1" applyFont="1" applyFill="1" applyBorder="1" applyAlignment="1">
      <alignment horizontal="right" wrapText="1"/>
    </xf>
    <xf numFmtId="172" fontId="1" fillId="0" borderId="4" xfId="26" applyNumberFormat="1" applyFont="1" applyFill="1" applyBorder="1" applyAlignment="1">
      <alignment horizontal="right" wrapText="1"/>
    </xf>
    <xf numFmtId="172" fontId="1" fillId="0" borderId="9" xfId="26" applyNumberFormat="1" applyFont="1" applyFill="1" applyBorder="1" applyAlignment="1">
      <alignment horizontal="right" wrapText="1"/>
    </xf>
    <xf numFmtId="3" fontId="16" fillId="0" borderId="0" xfId="23" applyNumberFormat="1" applyFont="1" applyFill="1" applyBorder="1" applyAlignment="1">
      <alignment horizontal="right" wrapText="1"/>
      <protection/>
    </xf>
    <xf numFmtId="0" fontId="0" fillId="0" borderId="9" xfId="24" applyFont="1" applyFill="1" applyBorder="1" applyAlignment="1">
      <alignment horizontal="left" wrapText="1" indent="2"/>
      <protection/>
    </xf>
    <xf numFmtId="3" fontId="0" fillId="0" borderId="9" xfId="26" applyNumberFormat="1" applyFont="1" applyFill="1" applyBorder="1" applyAlignment="1">
      <alignment horizontal="right"/>
    </xf>
    <xf numFmtId="172" fontId="0" fillId="0" borderId="0" xfId="26" applyNumberFormat="1" applyFont="1" applyFill="1" applyBorder="1" applyAlignment="1">
      <alignment horizontal="right"/>
    </xf>
    <xf numFmtId="9" fontId="0" fillId="0" borderId="0" xfId="26" applyNumberFormat="1" applyFont="1" applyAlignment="1">
      <alignment/>
    </xf>
    <xf numFmtId="9" fontId="0" fillId="0" borderId="0" xfId="0" applyNumberFormat="1" applyFont="1" applyAlignment="1">
      <alignment/>
    </xf>
    <xf numFmtId="0" fontId="0" fillId="0" borderId="3" xfId="25" applyFont="1" applyFill="1" applyBorder="1" applyAlignment="1">
      <alignment horizontal="left" vertical="center" wrapText="1"/>
      <protection/>
    </xf>
    <xf numFmtId="0" fontId="1" fillId="0" borderId="4" xfId="23" applyFont="1" applyFill="1" applyBorder="1" applyAlignment="1">
      <alignment horizontal="center" vertical="center" wrapText="1"/>
      <protection/>
    </xf>
    <xf numFmtId="0" fontId="1" fillId="0" borderId="8" xfId="25" applyFont="1" applyFill="1" applyBorder="1" applyAlignment="1">
      <alignment horizontal="right" vertical="center" wrapText="1"/>
      <protection/>
    </xf>
    <xf numFmtId="0" fontId="0" fillId="0" borderId="5" xfId="25" applyFont="1" applyFill="1" applyBorder="1" applyAlignment="1">
      <alignment horizontal="right" vertical="center" wrapText="1"/>
      <protection/>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1" fillId="0" borderId="5" xfId="0" applyFont="1" applyBorder="1" applyAlignment="1">
      <alignment horizontal="right" vertical="center"/>
    </xf>
    <xf numFmtId="0" fontId="1" fillId="0" borderId="8" xfId="0" applyFont="1" applyBorder="1" applyAlignment="1">
      <alignment horizontal="right" vertical="center" wrapText="1"/>
    </xf>
    <xf numFmtId="0" fontId="1" fillId="0" borderId="5" xfId="0" applyFont="1" applyBorder="1" applyAlignment="1">
      <alignment horizontal="right" vertical="center" wrapText="1"/>
    </xf>
    <xf numFmtId="0" fontId="13" fillId="0" borderId="0" xfId="0" applyFont="1" applyFill="1" applyAlignment="1">
      <alignment wrapText="1"/>
    </xf>
    <xf numFmtId="0" fontId="13" fillId="0" borderId="0" xfId="0" applyFont="1" applyFill="1" applyAlignment="1">
      <alignment horizontal="left" wrapText="1"/>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12" xfId="0" applyFont="1" applyBorder="1" applyAlignment="1">
      <alignment horizontal="right" vertical="center"/>
    </xf>
    <xf numFmtId="0" fontId="1" fillId="0" borderId="13" xfId="0" applyFont="1" applyBorder="1" applyAlignment="1">
      <alignment horizontal="right" vertical="center"/>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0" fillId="0" borderId="3" xfId="0" applyBorder="1" applyAlignment="1">
      <alignment horizontal="left" vertical="center" wrapText="1"/>
    </xf>
    <xf numFmtId="0" fontId="1" fillId="0" borderId="11" xfId="0" applyFont="1" applyBorder="1" applyAlignment="1">
      <alignment horizontal="right" vertical="center"/>
    </xf>
    <xf numFmtId="0" fontId="1" fillId="0" borderId="10" xfId="0" applyFont="1" applyBorder="1" applyAlignment="1">
      <alignment horizontal="right" vertical="center"/>
    </xf>
    <xf numFmtId="0" fontId="1" fillId="0" borderId="1" xfId="0" applyFont="1" applyBorder="1" applyAlignment="1">
      <alignment horizontal="right" vertical="center" wrapText="1"/>
    </xf>
    <xf numFmtId="0" fontId="0" fillId="0" borderId="3" xfId="0" applyBorder="1" applyAlignment="1">
      <alignment horizontal="right" vertical="center" wrapText="1"/>
    </xf>
    <xf numFmtId="0" fontId="4" fillId="0" borderId="0" xfId="24" applyFont="1" applyFill="1" applyBorder="1" applyAlignment="1">
      <alignment horizontal="left" wrapText="1"/>
      <protection/>
    </xf>
    <xf numFmtId="0" fontId="0" fillId="0" borderId="0" xfId="24" applyFont="1" applyFill="1" applyBorder="1" applyAlignment="1">
      <alignment horizontal="left" wrapText="1"/>
      <protection/>
    </xf>
    <xf numFmtId="0" fontId="4" fillId="0" borderId="0" xfId="22" applyFont="1" applyFill="1" applyAlignment="1">
      <alignment wrapText="1"/>
      <protection/>
    </xf>
    <xf numFmtId="0" fontId="0" fillId="0" borderId="0" xfId="22" applyFont="1" applyFill="1" applyAlignment="1">
      <alignment wrapText="1"/>
      <protection/>
    </xf>
    <xf numFmtId="0" fontId="1" fillId="0" borderId="1" xfId="25" applyFont="1" applyFill="1" applyBorder="1" applyAlignment="1">
      <alignment horizontal="left" vertical="center" wrapText="1"/>
      <protection/>
    </xf>
    <xf numFmtId="0" fontId="1" fillId="0" borderId="3" xfId="25" applyFont="1" applyFill="1" applyBorder="1" applyAlignment="1">
      <alignment horizontal="left" vertical="center" wrapText="1"/>
      <protection/>
    </xf>
    <xf numFmtId="0" fontId="1" fillId="0" borderId="6" xfId="25" applyFont="1" applyFill="1" applyBorder="1" applyAlignment="1">
      <alignment horizontal="right" vertical="center" wrapText="1"/>
      <protection/>
    </xf>
    <xf numFmtId="0" fontId="0" fillId="0" borderId="7" xfId="25" applyFont="1" applyFill="1" applyBorder="1" applyAlignment="1">
      <alignment horizontal="right" vertical="center" wrapText="1"/>
      <protection/>
    </xf>
    <xf numFmtId="0" fontId="4" fillId="0" borderId="0" xfId="24" applyFont="1" applyFill="1" applyBorder="1" applyAlignment="1">
      <alignment wrapText="1"/>
      <protection/>
    </xf>
    <xf numFmtId="0" fontId="1" fillId="0" borderId="8" xfId="23" applyFont="1" applyFill="1" applyBorder="1" applyAlignment="1">
      <alignment horizontal="center" vertical="center" wrapText="1"/>
      <protection/>
    </xf>
    <xf numFmtId="0" fontId="1" fillId="0" borderId="0" xfId="25" applyFont="1" applyFill="1" applyBorder="1" applyAlignment="1">
      <alignment horizontal="right" vertical="center" wrapText="1"/>
      <protection/>
    </xf>
    <xf numFmtId="0" fontId="1" fillId="0" borderId="4" xfId="25" applyFont="1" applyFill="1" applyBorder="1" applyAlignment="1">
      <alignment horizontal="right" vertical="center" wrapText="1"/>
      <protection/>
    </xf>
    <xf numFmtId="0" fontId="1" fillId="0" borderId="5" xfId="23" applyFont="1" applyFill="1" applyBorder="1" applyAlignment="1">
      <alignment horizontal="center" vertical="center" wrapText="1"/>
      <protection/>
    </xf>
    <xf numFmtId="0" fontId="1" fillId="0" borderId="1" xfId="24" applyFont="1" applyFill="1" applyBorder="1" applyAlignment="1">
      <alignment horizontal="left" vertical="center" wrapText="1"/>
      <protection/>
    </xf>
    <xf numFmtId="0" fontId="1" fillId="0" borderId="2" xfId="24" applyFont="1" applyFill="1" applyBorder="1" applyAlignment="1">
      <alignment horizontal="left" vertical="center" wrapText="1"/>
      <protection/>
    </xf>
    <xf numFmtId="0" fontId="1" fillId="0" borderId="3" xfId="24" applyFont="1" applyFill="1" applyBorder="1" applyAlignment="1">
      <alignment horizontal="left" vertical="center" wrapText="1"/>
      <protection/>
    </xf>
    <xf numFmtId="0" fontId="17" fillId="0" borderId="11" xfId="23" applyFont="1" applyFill="1" applyBorder="1" applyAlignment="1">
      <alignment horizontal="right" vertical="center" wrapText="1"/>
      <protection/>
    </xf>
    <xf numFmtId="0" fontId="17" fillId="0" borderId="9" xfId="23" applyFont="1" applyFill="1" applyBorder="1" applyAlignment="1">
      <alignment horizontal="right" vertical="center" wrapText="1"/>
      <protection/>
    </xf>
    <xf numFmtId="0" fontId="17" fillId="0" borderId="8" xfId="23" applyFont="1" applyFill="1" applyBorder="1" applyAlignment="1">
      <alignment horizontal="right" vertical="center" wrapText="1"/>
      <protection/>
    </xf>
    <xf numFmtId="0" fontId="17" fillId="0" borderId="4" xfId="23" applyFont="1" applyFill="1" applyBorder="1" applyAlignment="1">
      <alignment horizontal="right" vertical="center" wrapText="1"/>
      <protection/>
    </xf>
    <xf numFmtId="0" fontId="17" fillId="0" borderId="8" xfId="23" applyFont="1" applyFill="1" applyBorder="1" applyAlignment="1">
      <alignment horizontal="right" vertical="center" wrapText="1"/>
      <protection/>
    </xf>
    <xf numFmtId="0" fontId="17" fillId="0" borderId="5" xfId="23" applyFont="1" applyFill="1" applyBorder="1" applyAlignment="1">
      <alignment horizontal="right" vertical="center" wrapText="1"/>
      <protection/>
    </xf>
    <xf numFmtId="0" fontId="17" fillId="0" borderId="11" xfId="23" applyFont="1" applyFill="1" applyBorder="1" applyAlignment="1">
      <alignment horizontal="right" vertical="center" wrapText="1"/>
      <protection/>
    </xf>
    <xf numFmtId="0" fontId="17" fillId="0" borderId="10" xfId="23" applyFont="1" applyFill="1" applyBorder="1" applyAlignment="1">
      <alignment horizontal="right" vertical="center" wrapText="1"/>
      <protection/>
    </xf>
    <xf numFmtId="0" fontId="17" fillId="0" borderId="4" xfId="23" applyFont="1" applyFill="1" applyBorder="1" applyAlignment="1">
      <alignment horizontal="right" vertical="center" wrapText="1"/>
      <protection/>
    </xf>
    <xf numFmtId="0" fontId="17" fillId="0" borderId="10" xfId="23" applyFont="1" applyFill="1" applyBorder="1" applyAlignment="1">
      <alignment horizontal="right" vertical="center" wrapText="1"/>
      <protection/>
    </xf>
    <xf numFmtId="0" fontId="17" fillId="0" borderId="5" xfId="23" applyFont="1" applyFill="1" applyBorder="1" applyAlignment="1">
      <alignment horizontal="right" vertical="center" wrapText="1"/>
      <protection/>
    </xf>
    <xf numFmtId="0" fontId="17" fillId="0" borderId="1" xfId="23" applyFont="1" applyFill="1" applyBorder="1" applyAlignment="1">
      <alignment horizontal="right" vertical="center" wrapText="1"/>
      <protection/>
    </xf>
    <xf numFmtId="0" fontId="17" fillId="0" borderId="2" xfId="23" applyFont="1" applyFill="1" applyBorder="1" applyAlignment="1">
      <alignment horizontal="right" vertical="center" wrapText="1"/>
      <protection/>
    </xf>
    <xf numFmtId="0" fontId="17" fillId="0" borderId="6" xfId="23" applyFont="1" applyFill="1" applyBorder="1" applyAlignment="1">
      <alignment horizontal="right" vertical="center" wrapText="1"/>
      <protection/>
    </xf>
    <xf numFmtId="0" fontId="17" fillId="0" borderId="0" xfId="23" applyFont="1" applyFill="1" applyBorder="1" applyAlignment="1">
      <alignment horizontal="right" vertical="center" wrapText="1"/>
      <protection/>
    </xf>
    <xf numFmtId="0" fontId="1" fillId="0" borderId="11" xfId="24" applyFont="1" applyFill="1" applyBorder="1" applyAlignment="1">
      <alignment horizontal="left" vertical="center" wrapText="1"/>
      <protection/>
    </xf>
    <xf numFmtId="0" fontId="1" fillId="0" borderId="9" xfId="24" applyFont="1" applyFill="1" applyBorder="1" applyAlignment="1">
      <alignment horizontal="left" vertical="center" wrapText="1"/>
      <protection/>
    </xf>
    <xf numFmtId="0" fontId="17" fillId="0" borderId="6" xfId="23" applyFont="1" applyFill="1" applyBorder="1" applyAlignment="1">
      <alignment horizontal="center" vertical="center" wrapText="1"/>
      <protection/>
    </xf>
    <xf numFmtId="0" fontId="17" fillId="0" borderId="7" xfId="23" applyFont="1" applyFill="1" applyBorder="1" applyAlignment="1">
      <alignment horizontal="center" vertical="center" wrapText="1"/>
      <protection/>
    </xf>
    <xf numFmtId="3" fontId="0" fillId="0" borderId="0" xfId="26" applyNumberFormat="1" applyFont="1" applyAlignment="1">
      <alignment/>
    </xf>
  </cellXfs>
  <cellStyles count="13">
    <cellStyle name="Normal" xfId="0"/>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_Facts  Figures 2002 - 2005 EN 060223" xfId="15"/>
    <cellStyle name="Comma" xfId="16"/>
    <cellStyle name="Comma [0]" xfId="17"/>
    <cellStyle name="Currency" xfId="18"/>
    <cellStyle name="Currency [0]" xfId="19"/>
    <cellStyle name="Followed Hyperlink" xfId="20"/>
    <cellStyle name="Hyperlink" xfId="21"/>
    <cellStyle name="Normal_Facts  Figures 2002 - 2005 EN 060223" xfId="22"/>
    <cellStyle name="Normal_Facts &amp; Figures 2000 - 2002" xfId="23"/>
    <cellStyle name="Normal_Sheet1" xfId="24"/>
    <cellStyle name="Normal_Sheet2"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H41"/>
  <sheetViews>
    <sheetView showGridLines="0" workbookViewId="0" topLeftCell="A1">
      <selection activeCell="F23" sqref="F23"/>
    </sheetView>
  </sheetViews>
  <sheetFormatPr defaultColWidth="9.140625" defaultRowHeight="12.75"/>
  <cols>
    <col min="1" max="1" width="45.7109375" style="2" customWidth="1"/>
    <col min="2" max="3" width="9.140625" style="1" customWidth="1"/>
    <col min="4" max="6" width="9.140625" style="2" customWidth="1"/>
    <col min="7" max="7" width="15.7109375" style="2" customWidth="1"/>
    <col min="8" max="16384" width="9.140625" style="2" customWidth="1"/>
  </cols>
  <sheetData>
    <row r="2" spans="1:8" ht="25.5" customHeight="1">
      <c r="A2" s="281" t="s">
        <v>189</v>
      </c>
      <c r="B2" s="281"/>
      <c r="C2" s="281"/>
      <c r="D2" s="281"/>
      <c r="E2" s="281"/>
      <c r="F2" s="281"/>
      <c r="G2" s="281"/>
      <c r="H2" s="281"/>
    </row>
    <row r="3" spans="1:8" ht="15">
      <c r="A3" s="56" t="s">
        <v>82</v>
      </c>
      <c r="B3" s="57"/>
      <c r="C3" s="57"/>
      <c r="D3" s="58"/>
      <c r="E3" s="58"/>
      <c r="F3" s="58"/>
      <c r="G3" s="58"/>
      <c r="H3" s="59"/>
    </row>
    <row r="4" spans="1:8" ht="12.75">
      <c r="A4" s="56" t="s">
        <v>83</v>
      </c>
      <c r="B4" s="60"/>
      <c r="C4" s="60"/>
      <c r="D4" s="61"/>
      <c r="E4" s="61"/>
      <c r="F4" s="61"/>
      <c r="G4" s="61"/>
      <c r="H4" s="61"/>
    </row>
    <row r="5" spans="1:8" ht="12.75">
      <c r="A5" s="56" t="s">
        <v>86</v>
      </c>
      <c r="B5" s="60"/>
      <c r="C5" s="60"/>
      <c r="D5" s="61"/>
      <c r="E5" s="61"/>
      <c r="F5" s="61"/>
      <c r="G5" s="61"/>
      <c r="H5" s="61"/>
    </row>
    <row r="6" spans="1:8" ht="12.75">
      <c r="A6" s="56" t="s">
        <v>84</v>
      </c>
      <c r="B6" s="60"/>
      <c r="C6" s="60"/>
      <c r="D6" s="61"/>
      <c r="E6" s="61"/>
      <c r="F6" s="61"/>
      <c r="G6" s="61"/>
      <c r="H6" s="61"/>
    </row>
    <row r="7" spans="1:8" ht="25.5" customHeight="1">
      <c r="A7" s="282" t="s">
        <v>85</v>
      </c>
      <c r="B7" s="282"/>
      <c r="C7" s="282"/>
      <c r="D7" s="282"/>
      <c r="E7" s="282"/>
      <c r="F7" s="282"/>
      <c r="G7" s="282"/>
      <c r="H7" s="282"/>
    </row>
    <row r="9" spans="1:7" ht="12.75" customHeight="1">
      <c r="A9" s="283" t="s">
        <v>11</v>
      </c>
      <c r="B9" s="285">
        <v>2004</v>
      </c>
      <c r="C9" s="286">
        <v>2005</v>
      </c>
      <c r="D9" s="279" t="s">
        <v>47</v>
      </c>
      <c r="E9" s="275" t="s">
        <v>187</v>
      </c>
      <c r="F9" s="277" t="s">
        <v>188</v>
      </c>
      <c r="G9" s="279" t="s">
        <v>190</v>
      </c>
    </row>
    <row r="10" spans="1:7" ht="12.75">
      <c r="A10" s="284"/>
      <c r="B10" s="285"/>
      <c r="C10" s="286"/>
      <c r="D10" s="280"/>
      <c r="E10" s="276"/>
      <c r="F10" s="278"/>
      <c r="G10" s="280"/>
    </row>
    <row r="11" spans="1:7" ht="14.25">
      <c r="A11" s="40" t="s">
        <v>71</v>
      </c>
      <c r="B11" s="42">
        <v>61515</v>
      </c>
      <c r="C11" s="43">
        <v>61031</v>
      </c>
      <c r="D11" s="30">
        <f>C11/B11-1</f>
        <v>-0.007867999674876058</v>
      </c>
      <c r="E11" s="42">
        <v>30143</v>
      </c>
      <c r="F11" s="43">
        <v>30102</v>
      </c>
      <c r="G11" s="30">
        <f>F11/E11-1</f>
        <v>-0.0013601831270941833</v>
      </c>
    </row>
    <row r="12" spans="1:7" ht="12.75">
      <c r="A12" s="9" t="s">
        <v>12</v>
      </c>
      <c r="B12" s="19">
        <v>665</v>
      </c>
      <c r="C12" s="15">
        <v>589</v>
      </c>
      <c r="D12" s="23">
        <f>C12/B12-1</f>
        <v>-0.11428571428571432</v>
      </c>
      <c r="E12" s="19">
        <v>255</v>
      </c>
      <c r="F12" s="15">
        <v>403</v>
      </c>
      <c r="G12" s="23">
        <f>F12/E12-1</f>
        <v>0.580392156862745</v>
      </c>
    </row>
    <row r="13" spans="1:8" ht="12.75">
      <c r="A13" s="9" t="s">
        <v>7</v>
      </c>
      <c r="B13" s="19">
        <v>-32670</v>
      </c>
      <c r="C13" s="15">
        <v>-32745</v>
      </c>
      <c r="D13" s="23">
        <f>C13/B13-1</f>
        <v>0.0022956841138659367</v>
      </c>
      <c r="E13" s="19">
        <v>-16611</v>
      </c>
      <c r="F13" s="15">
        <v>-15956</v>
      </c>
      <c r="G13" s="23">
        <f>F13/E13-1</f>
        <v>-0.03943170188429357</v>
      </c>
      <c r="H13" s="50"/>
    </row>
    <row r="14" spans="1:7" ht="12.75">
      <c r="A14" s="9" t="s">
        <v>184</v>
      </c>
      <c r="B14" s="19">
        <v>-405</v>
      </c>
      <c r="C14" s="15">
        <v>-431</v>
      </c>
      <c r="D14" s="23">
        <f>C14/B14-1</f>
        <v>0.06419753086419755</v>
      </c>
      <c r="E14" s="19">
        <v>-28</v>
      </c>
      <c r="F14" s="15">
        <v>-35</v>
      </c>
      <c r="G14" s="23">
        <f>F14/E14-1</f>
        <v>0.25</v>
      </c>
    </row>
    <row r="15" spans="1:7" ht="12.75">
      <c r="A15" s="9" t="s">
        <v>183</v>
      </c>
      <c r="B15" s="19">
        <v>197</v>
      </c>
      <c r="C15" s="15">
        <v>86</v>
      </c>
      <c r="D15" s="23">
        <f>C15/B15-1</f>
        <v>-0.5634517766497462</v>
      </c>
      <c r="E15" s="19">
        <v>33</v>
      </c>
      <c r="F15" s="15">
        <v>29</v>
      </c>
      <c r="G15" s="23">
        <f>F15/E15-1</f>
        <v>-0.12121212121212122</v>
      </c>
    </row>
    <row r="16" spans="1:7" ht="12.75">
      <c r="A16" s="9" t="s">
        <v>13</v>
      </c>
      <c r="B16" s="19">
        <v>0</v>
      </c>
      <c r="C16" s="15">
        <v>-1251</v>
      </c>
      <c r="D16" s="32" t="s">
        <v>69</v>
      </c>
      <c r="E16" s="19">
        <v>-9</v>
      </c>
      <c r="F16" s="15">
        <v>-38</v>
      </c>
      <c r="G16" s="32" t="s">
        <v>69</v>
      </c>
    </row>
    <row r="17" spans="1:7" ht="3.75" customHeight="1">
      <c r="A17" s="9"/>
      <c r="B17" s="19"/>
      <c r="C17" s="15"/>
      <c r="D17" s="23"/>
      <c r="E17" s="19"/>
      <c r="F17" s="15"/>
      <c r="G17" s="23"/>
    </row>
    <row r="18" spans="1:7" ht="12.75">
      <c r="A18" s="10" t="s">
        <v>50</v>
      </c>
      <c r="B18" s="20">
        <f>SUM(B11:B16)</f>
        <v>29302</v>
      </c>
      <c r="C18" s="14">
        <f>SUM(C11:C16)</f>
        <v>27279</v>
      </c>
      <c r="D18" s="24">
        <f>C18/B18-1</f>
        <v>-0.06903965599617778</v>
      </c>
      <c r="E18" s="20">
        <f>SUM(E11:E16)</f>
        <v>13783</v>
      </c>
      <c r="F18" s="14">
        <f>SUM(F11:F16)</f>
        <v>14505</v>
      </c>
      <c r="G18" s="24">
        <f>F18/E18-1</f>
        <v>0.05238337081912503</v>
      </c>
    </row>
    <row r="19" spans="1:7" ht="3.75" customHeight="1">
      <c r="A19" s="10"/>
      <c r="B19" s="19"/>
      <c r="C19" s="14"/>
      <c r="D19" s="23"/>
      <c r="E19" s="19"/>
      <c r="F19" s="14"/>
      <c r="G19" s="23"/>
    </row>
    <row r="20" spans="1:7" ht="12.75" customHeight="1">
      <c r="A20" s="41" t="s">
        <v>72</v>
      </c>
      <c r="B20" s="44">
        <f>B18/60869</f>
        <v>0.481394470091508</v>
      </c>
      <c r="C20" s="45">
        <f>C18/60721</f>
        <v>0.44925149454060376</v>
      </c>
      <c r="D20" s="23"/>
      <c r="E20" s="44">
        <f>E18/30015</f>
        <v>0.4592037314675995</v>
      </c>
      <c r="F20" s="45">
        <f>F18/29889</f>
        <v>0.4852955936966777</v>
      </c>
      <c r="G20" s="23"/>
    </row>
    <row r="21" spans="1:7" ht="3.75" customHeight="1">
      <c r="A21" s="10"/>
      <c r="B21" s="19"/>
      <c r="C21" s="14"/>
      <c r="D21" s="23"/>
      <c r="E21" s="19"/>
      <c r="F21" s="14"/>
      <c r="G21" s="23"/>
    </row>
    <row r="22" spans="1:7" ht="12.75">
      <c r="A22" s="9" t="s">
        <v>0</v>
      </c>
      <c r="B22" s="19">
        <v>-20782</v>
      </c>
      <c r="C22" s="15">
        <v>-17818</v>
      </c>
      <c r="D22" s="23">
        <f>C22/B22-1</f>
        <v>-0.14262342411702433</v>
      </c>
      <c r="E22" s="19">
        <v>-9212</v>
      </c>
      <c r="F22" s="15">
        <v>-8443</v>
      </c>
      <c r="G22" s="23">
        <f>F22/E22-1</f>
        <v>-0.08347807207989577</v>
      </c>
    </row>
    <row r="23" spans="1:7" ht="3" customHeight="1">
      <c r="A23" s="9"/>
      <c r="B23" s="19"/>
      <c r="C23" s="15"/>
      <c r="D23" s="23"/>
      <c r="E23" s="19"/>
      <c r="F23" s="15"/>
      <c r="G23" s="23"/>
    </row>
    <row r="24" spans="1:7" ht="12.75">
      <c r="A24" s="10" t="s">
        <v>51</v>
      </c>
      <c r="B24" s="20">
        <f>B18+B22</f>
        <v>8520</v>
      </c>
      <c r="C24" s="14">
        <f>C18+C22</f>
        <v>9461</v>
      </c>
      <c r="D24" s="24">
        <f>C24/B24-1</f>
        <v>0.1104460093896713</v>
      </c>
      <c r="E24" s="20">
        <f>E18+E22</f>
        <v>4571</v>
      </c>
      <c r="F24" s="14">
        <f>F18+F22</f>
        <v>6062</v>
      </c>
      <c r="G24" s="24">
        <f>F24/E24-1</f>
        <v>0.3261868300153139</v>
      </c>
    </row>
    <row r="25" spans="1:7" ht="3" customHeight="1">
      <c r="A25" s="10"/>
      <c r="B25" s="19"/>
      <c r="C25" s="14"/>
      <c r="D25" s="23"/>
      <c r="E25" s="19"/>
      <c r="F25" s="14"/>
      <c r="G25" s="23"/>
    </row>
    <row r="26" spans="1:7" ht="12.75">
      <c r="A26" s="9" t="s">
        <v>1</v>
      </c>
      <c r="B26" s="19">
        <v>-364</v>
      </c>
      <c r="C26" s="15">
        <v>-714</v>
      </c>
      <c r="D26" s="23">
        <f>C26/B26-1</f>
        <v>0.9615384615384615</v>
      </c>
      <c r="E26" s="19">
        <v>-365</v>
      </c>
      <c r="F26" s="15">
        <v>-162</v>
      </c>
      <c r="G26" s="23">
        <f>F26/E26-1</f>
        <v>-0.5561643835616439</v>
      </c>
    </row>
    <row r="27" spans="1:7" ht="3" customHeight="1">
      <c r="A27" s="9"/>
      <c r="B27" s="19"/>
      <c r="C27" s="15"/>
      <c r="D27" s="23"/>
      <c r="E27" s="19"/>
      <c r="F27" s="15"/>
      <c r="G27" s="23"/>
    </row>
    <row r="28" spans="1:7" ht="12.75">
      <c r="A28" s="10" t="s">
        <v>14</v>
      </c>
      <c r="B28" s="20">
        <f>B24+B26</f>
        <v>8156</v>
      </c>
      <c r="C28" s="14">
        <f>C24+C26</f>
        <v>8747</v>
      </c>
      <c r="D28" s="24">
        <f>C28/B28-1</f>
        <v>0.07246199117214314</v>
      </c>
      <c r="E28" s="20">
        <f>E24+E26</f>
        <v>4206</v>
      </c>
      <c r="F28" s="14">
        <f>F24+F26</f>
        <v>5900</v>
      </c>
      <c r="G28" s="24">
        <f>F28/E28-1</f>
        <v>0.4027579648121731</v>
      </c>
    </row>
    <row r="29" spans="1:7" ht="3" customHeight="1">
      <c r="A29" s="10"/>
      <c r="B29" s="19"/>
      <c r="C29" s="14"/>
      <c r="D29" s="23"/>
      <c r="E29" s="19"/>
      <c r="F29" s="14"/>
      <c r="G29" s="23"/>
    </row>
    <row r="30" spans="1:7" ht="12.75">
      <c r="A30" s="9" t="s">
        <v>2</v>
      </c>
      <c r="B30" s="19">
        <v>-2428</v>
      </c>
      <c r="C30" s="15">
        <v>-2500</v>
      </c>
      <c r="D30" s="23">
        <f>C30/B30-1</f>
        <v>0.029654036243822013</v>
      </c>
      <c r="E30" s="19">
        <v>-1439</v>
      </c>
      <c r="F30" s="15">
        <v>-1618</v>
      </c>
      <c r="G30" s="23">
        <f>F30/E30-1</f>
        <v>0.12439193884642119</v>
      </c>
    </row>
    <row r="31" spans="1:7" ht="3" customHeight="1">
      <c r="A31" s="9"/>
      <c r="B31" s="19"/>
      <c r="C31" s="15"/>
      <c r="D31" s="23"/>
      <c r="E31" s="19"/>
      <c r="F31" s="15"/>
      <c r="G31" s="23"/>
    </row>
    <row r="32" spans="1:7" ht="12.75">
      <c r="A32" s="10" t="s">
        <v>25</v>
      </c>
      <c r="B32" s="20">
        <f>B28+B30</f>
        <v>5728</v>
      </c>
      <c r="C32" s="14">
        <f>C28+C30</f>
        <v>6247</v>
      </c>
      <c r="D32" s="24">
        <f>C32/B32-1</f>
        <v>0.09060754189944142</v>
      </c>
      <c r="E32" s="20">
        <f>E28+E30</f>
        <v>2767</v>
      </c>
      <c r="F32" s="14">
        <f>F28+F30</f>
        <v>4282</v>
      </c>
      <c r="G32" s="24">
        <f>F32/E32-1</f>
        <v>0.5475243946512469</v>
      </c>
    </row>
    <row r="33" spans="1:7" ht="3" customHeight="1">
      <c r="A33" s="10"/>
      <c r="B33" s="19"/>
      <c r="C33" s="14"/>
      <c r="D33" s="23"/>
      <c r="E33" s="19"/>
      <c r="F33" s="14"/>
      <c r="G33" s="23"/>
    </row>
    <row r="34" spans="1:7" ht="12.75">
      <c r="A34" s="9" t="s">
        <v>3</v>
      </c>
      <c r="B34" s="19">
        <v>3</v>
      </c>
      <c r="C34" s="15">
        <v>1</v>
      </c>
      <c r="D34" s="23">
        <f>C34/B34-1</f>
        <v>-0.6666666666666667</v>
      </c>
      <c r="E34" s="19">
        <v>1</v>
      </c>
      <c r="F34" s="15">
        <v>0</v>
      </c>
      <c r="G34" s="32" t="s">
        <v>69</v>
      </c>
    </row>
    <row r="35" spans="1:7" ht="3" customHeight="1">
      <c r="A35" s="9"/>
      <c r="B35" s="21" t="s">
        <v>48</v>
      </c>
      <c r="C35" s="16" t="s">
        <v>48</v>
      </c>
      <c r="D35" s="25" t="s">
        <v>48</v>
      </c>
      <c r="E35" s="21" t="s">
        <v>48</v>
      </c>
      <c r="F35" s="16" t="s">
        <v>48</v>
      </c>
      <c r="G35" s="240" t="s">
        <v>48</v>
      </c>
    </row>
    <row r="36" spans="1:7" ht="12.75">
      <c r="A36" s="10" t="s">
        <v>4</v>
      </c>
      <c r="B36" s="20">
        <f>B32+B34</f>
        <v>5731</v>
      </c>
      <c r="C36" s="14">
        <f>C32+C34</f>
        <v>6248</v>
      </c>
      <c r="D36" s="24">
        <f>C36/B36-1</f>
        <v>0.09021113243762002</v>
      </c>
      <c r="E36" s="20">
        <f>E32+E34</f>
        <v>2768</v>
      </c>
      <c r="F36" s="14">
        <f>F32+F34</f>
        <v>4282</v>
      </c>
      <c r="G36" s="24">
        <f>F36/E36-1</f>
        <v>0.5469653179190752</v>
      </c>
    </row>
    <row r="37" spans="1:7" ht="3" customHeight="1">
      <c r="A37" s="13"/>
      <c r="B37" s="46"/>
      <c r="C37" s="47"/>
      <c r="D37" s="29"/>
      <c r="E37" s="46"/>
      <c r="F37" s="47"/>
      <c r="G37" s="29"/>
    </row>
    <row r="39" ht="4.5" customHeight="1"/>
    <row r="40" ht="14.25">
      <c r="A40" s="5" t="s">
        <v>74</v>
      </c>
    </row>
    <row r="41" ht="14.25">
      <c r="A41" s="5" t="s">
        <v>73</v>
      </c>
    </row>
  </sheetData>
  <mergeCells count="9">
    <mergeCell ref="E9:E10"/>
    <mergeCell ref="F9:F10"/>
    <mergeCell ref="G9:G10"/>
    <mergeCell ref="A2:H2"/>
    <mergeCell ref="A7:H7"/>
    <mergeCell ref="D9:D10"/>
    <mergeCell ref="A9:A10"/>
    <mergeCell ref="B9:B10"/>
    <mergeCell ref="C9:C10"/>
  </mergeCells>
  <printOptions/>
  <pageMargins left="0.75" right="0.75" top="1" bottom="1" header="0.5" footer="0.5"/>
  <pageSetup horizontalDpi="600" verticalDpi="600" orientation="landscape" paperSize="9" r:id="rId1"/>
  <headerFooter alignWithMargins="0">
    <oddHeader>&amp;L&amp;"Arial,tučné"&amp;14Telefónica O2 Czech Republic  - FACTS AND FIGURES&amp;RJuly 24, 2006</oddHeader>
    <oddFooter>&amp;L&amp;"Arial,tučné"Investor Relations&amp;"Arial,obyčejné"
Tel. +420 271 462 076&amp;Cemail: investor.relations@ct.cz&amp;R1 of 7</oddFooter>
  </headerFooter>
</worksheet>
</file>

<file path=xl/worksheets/sheet2.xml><?xml version="1.0" encoding="utf-8"?>
<worksheet xmlns="http://schemas.openxmlformats.org/spreadsheetml/2006/main" xmlns:r="http://schemas.openxmlformats.org/officeDocument/2006/relationships">
  <dimension ref="A1:L62"/>
  <sheetViews>
    <sheetView showGridLines="0" tabSelected="1" zoomScaleSheetLayoutView="100" workbookViewId="0" topLeftCell="A3">
      <selection activeCell="H14" sqref="H14"/>
    </sheetView>
  </sheetViews>
  <sheetFormatPr defaultColWidth="9.140625" defaultRowHeight="12.75"/>
  <cols>
    <col min="1" max="1" width="34.421875" style="2" customWidth="1"/>
    <col min="2" max="3" width="9.140625" style="7" customWidth="1"/>
    <col min="4" max="6" width="10.00390625" style="2" customWidth="1"/>
    <col min="7" max="7" width="14.421875" style="2" customWidth="1"/>
    <col min="8" max="8" width="10.28125" style="2" bestFit="1" customWidth="1"/>
    <col min="9" max="9" width="6.421875" style="2" customWidth="1"/>
    <col min="10" max="10" width="32.7109375" style="2" customWidth="1"/>
    <col min="11" max="15" width="9.140625" style="2" customWidth="1"/>
    <col min="16" max="16" width="15.57421875" style="2" customWidth="1"/>
    <col min="17" max="16384" width="9.140625" style="2" customWidth="1"/>
  </cols>
  <sheetData>
    <row r="1" spans="1:7" ht="12.75" customHeight="1">
      <c r="A1" s="283" t="s">
        <v>75</v>
      </c>
      <c r="B1" s="275">
        <v>2004</v>
      </c>
      <c r="C1" s="277">
        <v>2005</v>
      </c>
      <c r="D1" s="279" t="s">
        <v>47</v>
      </c>
      <c r="E1" s="275" t="s">
        <v>187</v>
      </c>
      <c r="F1" s="277" t="s">
        <v>188</v>
      </c>
      <c r="G1" s="279" t="s">
        <v>190</v>
      </c>
    </row>
    <row r="2" spans="1:7" ht="12.75">
      <c r="A2" s="284"/>
      <c r="B2" s="276"/>
      <c r="C2" s="278"/>
      <c r="D2" s="280"/>
      <c r="E2" s="276"/>
      <c r="F2" s="278"/>
      <c r="G2" s="280"/>
    </row>
    <row r="3" spans="1:9" ht="14.25">
      <c r="A3" s="8" t="s">
        <v>43</v>
      </c>
      <c r="B3" s="18">
        <v>12226</v>
      </c>
      <c r="C3" s="14">
        <v>11771</v>
      </c>
      <c r="D3" s="34">
        <f>C3/B3-1</f>
        <v>-0.037215769671192556</v>
      </c>
      <c r="E3" s="18">
        <v>5916</v>
      </c>
      <c r="F3" s="14">
        <v>5637</v>
      </c>
      <c r="G3" s="34">
        <f>F3/E3-1</f>
        <v>-0.04716024340770786</v>
      </c>
      <c r="H3" s="269"/>
      <c r="I3" s="269"/>
    </row>
    <row r="4" spans="1:8" ht="12.75">
      <c r="A4" s="10"/>
      <c r="B4" s="19"/>
      <c r="C4" s="15"/>
      <c r="D4" s="32"/>
      <c r="E4" s="19"/>
      <c r="F4" s="15"/>
      <c r="G4" s="32"/>
      <c r="H4" s="270"/>
    </row>
    <row r="5" spans="1:9" ht="12.75">
      <c r="A5" s="10" t="s">
        <v>15</v>
      </c>
      <c r="B5" s="20">
        <f>B6+B11</f>
        <v>11475</v>
      </c>
      <c r="C5" s="14">
        <f>C6+C11</f>
        <v>10873</v>
      </c>
      <c r="D5" s="16">
        <f aca="true" t="shared" si="0" ref="D5:D11">C5/B5-1</f>
        <v>-0.0524618736383442</v>
      </c>
      <c r="E5" s="20">
        <f>E6+E11</f>
        <v>5486</v>
      </c>
      <c r="F5" s="14">
        <f>F6+F11</f>
        <v>5007</v>
      </c>
      <c r="G5" s="16">
        <f aca="true" t="shared" si="1" ref="G5:G11">F5/E5-1</f>
        <v>-0.08731316077287643</v>
      </c>
      <c r="H5" s="269"/>
      <c r="I5" s="49"/>
    </row>
    <row r="6" spans="1:9" ht="12.75">
      <c r="A6" s="9" t="s">
        <v>17</v>
      </c>
      <c r="B6" s="19">
        <f>SUM(B7:B10)</f>
        <v>7643</v>
      </c>
      <c r="C6" s="15">
        <f>SUM(C7:C10)</f>
        <v>6151</v>
      </c>
      <c r="D6" s="32">
        <f t="shared" si="0"/>
        <v>-0.19521130446159884</v>
      </c>
      <c r="E6" s="19">
        <f>SUM(E7:E10)</f>
        <v>3255</v>
      </c>
      <c r="F6" s="15">
        <f>SUM(F7:F10)</f>
        <v>2633</v>
      </c>
      <c r="G6" s="32">
        <f t="shared" si="1"/>
        <v>-0.19109062980030722</v>
      </c>
      <c r="H6" s="269"/>
      <c r="I6" s="269"/>
    </row>
    <row r="7" spans="1:9" ht="14.25">
      <c r="A7" s="12" t="s">
        <v>44</v>
      </c>
      <c r="B7" s="19">
        <v>3587</v>
      </c>
      <c r="C7" s="15">
        <v>3008</v>
      </c>
      <c r="D7" s="32">
        <f t="shared" si="0"/>
        <v>-0.1614162252578757</v>
      </c>
      <c r="E7" s="19">
        <v>1548</v>
      </c>
      <c r="F7" s="15">
        <v>1329</v>
      </c>
      <c r="G7" s="32">
        <f t="shared" si="1"/>
        <v>-0.1414728682170543</v>
      </c>
      <c r="H7" s="269"/>
      <c r="I7" s="49"/>
    </row>
    <row r="8" spans="1:9" ht="12.75">
      <c r="A8" s="12" t="s">
        <v>16</v>
      </c>
      <c r="B8" s="19">
        <v>2512</v>
      </c>
      <c r="C8" s="15">
        <v>1920</v>
      </c>
      <c r="D8" s="32">
        <f t="shared" si="0"/>
        <v>-0.23566878980891715</v>
      </c>
      <c r="E8" s="19">
        <v>1073</v>
      </c>
      <c r="F8" s="15">
        <v>790</v>
      </c>
      <c r="G8" s="32">
        <f t="shared" si="1"/>
        <v>-0.26374650512581543</v>
      </c>
      <c r="H8" s="269"/>
      <c r="I8" s="49"/>
    </row>
    <row r="9" spans="1:9" ht="12.75">
      <c r="A9" s="12" t="s">
        <v>18</v>
      </c>
      <c r="B9" s="19">
        <v>815</v>
      </c>
      <c r="C9" s="15">
        <v>616</v>
      </c>
      <c r="D9" s="32">
        <f t="shared" si="0"/>
        <v>-0.24417177914110433</v>
      </c>
      <c r="E9" s="19">
        <v>345</v>
      </c>
      <c r="F9" s="15">
        <v>261</v>
      </c>
      <c r="G9" s="32">
        <f t="shared" si="1"/>
        <v>-0.24347826086956526</v>
      </c>
      <c r="H9" s="269"/>
      <c r="I9" s="49"/>
    </row>
    <row r="10" spans="1:9" ht="14.25">
      <c r="A10" s="12" t="s">
        <v>52</v>
      </c>
      <c r="B10" s="19">
        <v>729</v>
      </c>
      <c r="C10" s="15">
        <v>607</v>
      </c>
      <c r="D10" s="32">
        <f t="shared" si="0"/>
        <v>-0.16735253772290815</v>
      </c>
      <c r="E10" s="19">
        <v>289</v>
      </c>
      <c r="F10" s="15">
        <v>253</v>
      </c>
      <c r="G10" s="32">
        <f t="shared" si="1"/>
        <v>-0.12456747404844293</v>
      </c>
      <c r="H10" s="269"/>
      <c r="I10" s="49"/>
    </row>
    <row r="11" spans="1:9" ht="14.25">
      <c r="A11" s="9" t="s">
        <v>53</v>
      </c>
      <c r="B11" s="19">
        <v>3832</v>
      </c>
      <c r="C11" s="15">
        <v>4722</v>
      </c>
      <c r="D11" s="32">
        <f t="shared" si="0"/>
        <v>0.23225469728601245</v>
      </c>
      <c r="E11" s="19">
        <v>2231</v>
      </c>
      <c r="F11" s="15">
        <v>2374</v>
      </c>
      <c r="G11" s="32">
        <f t="shared" si="1"/>
        <v>0.06409681757059604</v>
      </c>
      <c r="H11" s="269"/>
      <c r="I11" s="269"/>
    </row>
    <row r="12" spans="1:9" ht="3" customHeight="1">
      <c r="A12" s="9"/>
      <c r="B12" s="19"/>
      <c r="C12" s="15"/>
      <c r="D12" s="32"/>
      <c r="E12" s="19"/>
      <c r="F12" s="15"/>
      <c r="G12" s="32"/>
      <c r="H12" s="269"/>
      <c r="I12" s="49"/>
    </row>
    <row r="13" spans="1:9" ht="12.75">
      <c r="A13" s="10" t="s">
        <v>26</v>
      </c>
      <c r="B13" s="20">
        <f>B14+B15</f>
        <v>3081</v>
      </c>
      <c r="C13" s="14">
        <f>C14+C15</f>
        <v>2985</v>
      </c>
      <c r="D13" s="16">
        <f>C13/B13-1</f>
        <v>-0.031158714703018453</v>
      </c>
      <c r="E13" s="20">
        <f>E14+E15</f>
        <v>1524</v>
      </c>
      <c r="F13" s="14">
        <f>F14+F15</f>
        <v>1589</v>
      </c>
      <c r="G13" s="16">
        <f>F13/E13-1</f>
        <v>0.042650918635170676</v>
      </c>
      <c r="H13" s="269"/>
      <c r="I13" s="269"/>
    </row>
    <row r="14" spans="1:9" ht="12.75">
      <c r="A14" s="12" t="s">
        <v>5</v>
      </c>
      <c r="B14" s="19">
        <v>2089</v>
      </c>
      <c r="C14" s="15">
        <v>1151</v>
      </c>
      <c r="D14" s="32">
        <f>C14/B14-1</f>
        <v>-0.44901866921972233</v>
      </c>
      <c r="E14" s="19">
        <v>697</v>
      </c>
      <c r="F14" s="15">
        <v>329</v>
      </c>
      <c r="G14" s="32">
        <f>F14/E14-1</f>
        <v>-0.5279770444763271</v>
      </c>
      <c r="H14" s="329"/>
      <c r="I14" s="329"/>
    </row>
    <row r="15" spans="1:9" ht="12.75">
      <c r="A15" s="12" t="s">
        <v>27</v>
      </c>
      <c r="B15" s="19">
        <v>992</v>
      </c>
      <c r="C15" s="15">
        <v>1834</v>
      </c>
      <c r="D15" s="32">
        <f>C15/B15-1</f>
        <v>0.8487903225806452</v>
      </c>
      <c r="E15" s="19">
        <v>827</v>
      </c>
      <c r="F15" s="15">
        <v>1260</v>
      </c>
      <c r="G15" s="32">
        <f>F15/E15-1</f>
        <v>0.5235792019347036</v>
      </c>
      <c r="H15" s="49"/>
      <c r="I15" s="49"/>
    </row>
    <row r="16" spans="1:9" ht="14.25">
      <c r="A16" s="12" t="s">
        <v>54</v>
      </c>
      <c r="B16" s="19">
        <f>B15-B17</f>
        <v>840</v>
      </c>
      <c r="C16" s="15">
        <f>C15-C17</f>
        <v>1551</v>
      </c>
      <c r="D16" s="32">
        <f>C16/B16-1</f>
        <v>0.8464285714285715</v>
      </c>
      <c r="E16" s="19">
        <f>E15-E17</f>
        <v>684.1</v>
      </c>
      <c r="F16" s="15">
        <f>F15-F17</f>
        <v>1070.4</v>
      </c>
      <c r="G16" s="32">
        <f>F16/E16-1</f>
        <v>0.5646835258003218</v>
      </c>
      <c r="H16" s="269"/>
      <c r="I16" s="49"/>
    </row>
    <row r="17" spans="1:9" ht="14.25">
      <c r="A17" s="12" t="s">
        <v>62</v>
      </c>
      <c r="B17" s="19">
        <v>152</v>
      </c>
      <c r="C17" s="15">
        <v>283</v>
      </c>
      <c r="D17" s="32">
        <f>C17/B17-1</f>
        <v>0.861842105263158</v>
      </c>
      <c r="E17" s="19">
        <v>142.9</v>
      </c>
      <c r="F17" s="15">
        <v>189.6</v>
      </c>
      <c r="G17" s="32">
        <f>F17/E17-1</f>
        <v>0.32680195941217627</v>
      </c>
      <c r="H17" s="269"/>
      <c r="I17" s="49"/>
    </row>
    <row r="18" spans="1:9" ht="12.75">
      <c r="A18" s="12"/>
      <c r="B18" s="19"/>
      <c r="C18" s="15"/>
      <c r="D18" s="32"/>
      <c r="E18" s="19"/>
      <c r="F18" s="15"/>
      <c r="G18" s="32"/>
      <c r="H18" s="269"/>
      <c r="I18" s="49"/>
    </row>
    <row r="19" spans="1:9" ht="12.75">
      <c r="A19" s="10" t="s">
        <v>28</v>
      </c>
      <c r="B19" s="20">
        <v>79</v>
      </c>
      <c r="C19" s="14">
        <v>231</v>
      </c>
      <c r="D19" s="16">
        <f>C19/B19-1</f>
        <v>1.9240506329113924</v>
      </c>
      <c r="E19" s="20">
        <v>50</v>
      </c>
      <c r="F19" s="14">
        <v>226</v>
      </c>
      <c r="G19" s="16">
        <f>F19/E19-1</f>
        <v>3.5199999999999996</v>
      </c>
      <c r="H19" s="269"/>
      <c r="I19" s="49"/>
    </row>
    <row r="20" spans="1:9" ht="12.75">
      <c r="A20" s="10"/>
      <c r="B20" s="19"/>
      <c r="C20" s="15"/>
      <c r="D20" s="32"/>
      <c r="E20" s="19"/>
      <c r="F20" s="15"/>
      <c r="G20" s="32"/>
      <c r="H20" s="269"/>
      <c r="I20" s="49"/>
    </row>
    <row r="21" spans="1:9" ht="14.25">
      <c r="A21" s="10" t="s">
        <v>64</v>
      </c>
      <c r="B21" s="20">
        <v>733</v>
      </c>
      <c r="C21" s="14">
        <v>771</v>
      </c>
      <c r="D21" s="16">
        <f>C21/B21-1</f>
        <v>0.05184174624829474</v>
      </c>
      <c r="E21" s="20">
        <v>348</v>
      </c>
      <c r="F21" s="14">
        <v>318</v>
      </c>
      <c r="G21" s="16">
        <f>F21/E21-1</f>
        <v>-0.08620689655172409</v>
      </c>
      <c r="H21" s="269"/>
      <c r="I21" s="269"/>
    </row>
    <row r="22" spans="1:12" ht="3" customHeight="1">
      <c r="A22" s="10"/>
      <c r="B22" s="19"/>
      <c r="C22" s="15"/>
      <c r="D22" s="32"/>
      <c r="E22" s="19"/>
      <c r="F22" s="15"/>
      <c r="G22" s="32"/>
      <c r="H22" s="269"/>
      <c r="I22" s="49"/>
      <c r="J22" s="5"/>
      <c r="K22" s="7"/>
      <c r="L22" s="7"/>
    </row>
    <row r="23" spans="1:9" ht="12.75">
      <c r="A23" s="10" t="s">
        <v>29</v>
      </c>
      <c r="B23" s="20">
        <f>B24+B25</f>
        <v>4435</v>
      </c>
      <c r="C23" s="14">
        <f>C24+C25</f>
        <v>4396</v>
      </c>
      <c r="D23" s="32">
        <f>C23/B23-1</f>
        <v>-0.008793686583990934</v>
      </c>
      <c r="E23" s="20">
        <f>E24+E25</f>
        <v>2231</v>
      </c>
      <c r="F23" s="14">
        <f>F24+F25</f>
        <v>2110</v>
      </c>
      <c r="G23" s="16">
        <f>F23/E23-1</f>
        <v>-0.05423576871358138</v>
      </c>
      <c r="H23" s="269"/>
      <c r="I23" s="269"/>
    </row>
    <row r="24" spans="1:9" ht="12.75">
      <c r="A24" s="12" t="s">
        <v>8</v>
      </c>
      <c r="B24" s="19">
        <v>2785</v>
      </c>
      <c r="C24" s="15">
        <v>2661</v>
      </c>
      <c r="D24" s="32">
        <f>C24/B24-1</f>
        <v>-0.044524236983842</v>
      </c>
      <c r="E24" s="19">
        <v>1358</v>
      </c>
      <c r="F24" s="15">
        <v>1212</v>
      </c>
      <c r="G24" s="32">
        <f>F24/E24-1</f>
        <v>-0.1075110456553755</v>
      </c>
      <c r="H24" s="269"/>
      <c r="I24" s="269"/>
    </row>
    <row r="25" spans="1:9" ht="14.25">
      <c r="A25" s="12" t="s">
        <v>67</v>
      </c>
      <c r="B25" s="19">
        <v>1650</v>
      </c>
      <c r="C25" s="15">
        <v>1735</v>
      </c>
      <c r="D25" s="32">
        <f>C25/B25-1</f>
        <v>0.051515151515151514</v>
      </c>
      <c r="E25" s="19">
        <v>873</v>
      </c>
      <c r="F25" s="15">
        <v>898</v>
      </c>
      <c r="G25" s="32">
        <f>F25/E25-1</f>
        <v>0.028636884306987298</v>
      </c>
      <c r="H25" s="269"/>
      <c r="I25" s="49"/>
    </row>
    <row r="26" spans="1:8" ht="3" customHeight="1">
      <c r="A26" s="12"/>
      <c r="B26" s="19"/>
      <c r="C26" s="15"/>
      <c r="D26" s="32"/>
      <c r="E26" s="19"/>
      <c r="F26" s="15"/>
      <c r="G26" s="32"/>
      <c r="H26" s="270"/>
    </row>
    <row r="27" spans="1:11" ht="14.25">
      <c r="A27" s="10" t="s">
        <v>68</v>
      </c>
      <c r="B27" s="20">
        <v>911</v>
      </c>
      <c r="C27" s="14">
        <v>887</v>
      </c>
      <c r="D27" s="16">
        <f>C27/B27-1</f>
        <v>-0.02634467618002201</v>
      </c>
      <c r="E27" s="20">
        <v>479</v>
      </c>
      <c r="F27" s="14">
        <v>335</v>
      </c>
      <c r="G27" s="16">
        <f>F27/E27-1</f>
        <v>-0.3006263048016702</v>
      </c>
      <c r="H27" s="270"/>
      <c r="I27" s="50"/>
      <c r="J27" s="48"/>
      <c r="K27" s="48"/>
    </row>
    <row r="28" spans="1:8" ht="3.75" customHeight="1">
      <c r="A28" s="10"/>
      <c r="B28" s="21" t="s">
        <v>48</v>
      </c>
      <c r="C28" s="16" t="s">
        <v>48</v>
      </c>
      <c r="D28" s="16" t="s">
        <v>48</v>
      </c>
      <c r="E28" s="21" t="s">
        <v>48</v>
      </c>
      <c r="F28" s="16" t="s">
        <v>48</v>
      </c>
      <c r="G28" s="16" t="s">
        <v>48</v>
      </c>
      <c r="H28" s="270"/>
    </row>
    <row r="29" spans="1:9" ht="12.75">
      <c r="A29" s="11" t="s">
        <v>49</v>
      </c>
      <c r="B29" s="22">
        <f>B3+B5+B13+B19+B21+B23+B27</f>
        <v>32940</v>
      </c>
      <c r="C29" s="17">
        <f>C3+C5+C13+C19+C21+C23+C27</f>
        <v>31914</v>
      </c>
      <c r="D29" s="33">
        <f>C29/B29-1</f>
        <v>-0.031147540983606503</v>
      </c>
      <c r="E29" s="22">
        <f>E3+E5+E13+E19+E21+E23+E27</f>
        <v>16034</v>
      </c>
      <c r="F29" s="17">
        <f>F3+F5+F13+F19+F21+F23+F27</f>
        <v>15222</v>
      </c>
      <c r="G29" s="33">
        <f>F29/E29-1</f>
        <v>-0.050642384932019446</v>
      </c>
      <c r="H29" s="269"/>
      <c r="I29" s="269"/>
    </row>
    <row r="30" spans="1:3" ht="14.25">
      <c r="A30" s="5"/>
      <c r="B30" s="6"/>
      <c r="C30" s="6"/>
    </row>
    <row r="31" spans="1:3" ht="5.25" customHeight="1">
      <c r="A31" s="54"/>
      <c r="B31" s="6"/>
      <c r="C31" s="6"/>
    </row>
    <row r="32" spans="1:3" ht="14.25">
      <c r="A32" s="5" t="s">
        <v>45</v>
      </c>
      <c r="B32" s="6"/>
      <c r="C32" s="6"/>
    </row>
    <row r="33" spans="1:3" ht="14.25">
      <c r="A33" s="5" t="s">
        <v>46</v>
      </c>
      <c r="B33" s="6"/>
      <c r="C33" s="6"/>
    </row>
    <row r="34" spans="1:3" ht="14.25">
      <c r="A34" s="5" t="s">
        <v>61</v>
      </c>
      <c r="B34" s="6"/>
      <c r="C34" s="6"/>
    </row>
    <row r="35" spans="1:3" ht="14.25">
      <c r="A35" s="5" t="s">
        <v>56</v>
      </c>
      <c r="B35" s="6"/>
      <c r="C35" s="6"/>
    </row>
    <row r="36" spans="1:3" ht="14.25">
      <c r="A36" s="5" t="s">
        <v>55</v>
      </c>
      <c r="B36" s="6"/>
      <c r="C36" s="6"/>
    </row>
    <row r="37" spans="1:3" ht="14.25">
      <c r="A37" s="5" t="s">
        <v>63</v>
      </c>
      <c r="B37" s="6"/>
      <c r="C37" s="6"/>
    </row>
    <row r="38" spans="1:3" ht="14.25">
      <c r="A38" s="5" t="s">
        <v>65</v>
      </c>
      <c r="B38" s="6"/>
      <c r="C38" s="6"/>
    </row>
    <row r="39" spans="1:3" ht="14.25">
      <c r="A39" s="5" t="s">
        <v>66</v>
      </c>
      <c r="B39" s="6"/>
      <c r="C39" s="6"/>
    </row>
    <row r="40" spans="1:3" ht="14.25">
      <c r="A40" s="5" t="s">
        <v>167</v>
      </c>
      <c r="B40" s="6"/>
      <c r="C40" s="6"/>
    </row>
    <row r="41" spans="1:7" ht="12.75">
      <c r="A41" s="55"/>
      <c r="B41" s="19"/>
      <c r="C41" s="19"/>
      <c r="D41" s="55"/>
      <c r="E41" s="55"/>
      <c r="F41" s="55"/>
      <c r="G41" s="55"/>
    </row>
    <row r="42" spans="1:7" ht="12.75" customHeight="1">
      <c r="A42" s="283" t="s">
        <v>76</v>
      </c>
      <c r="B42" s="285">
        <v>2004</v>
      </c>
      <c r="C42" s="286">
        <v>2005</v>
      </c>
      <c r="D42" s="279" t="s">
        <v>47</v>
      </c>
      <c r="E42" s="275" t="s">
        <v>187</v>
      </c>
      <c r="F42" s="277" t="s">
        <v>188</v>
      </c>
      <c r="G42" s="279" t="s">
        <v>190</v>
      </c>
    </row>
    <row r="43" spans="1:7" ht="12.75">
      <c r="A43" s="284"/>
      <c r="B43" s="285"/>
      <c r="C43" s="286"/>
      <c r="D43" s="280"/>
      <c r="E43" s="276"/>
      <c r="F43" s="278"/>
      <c r="G43" s="280"/>
    </row>
    <row r="44" spans="1:7" ht="12.75">
      <c r="A44" s="8" t="s">
        <v>30</v>
      </c>
      <c r="B44" s="18">
        <f>B45+B49+B50+B51</f>
        <v>27635</v>
      </c>
      <c r="C44" s="26">
        <f>C45+C49+C50+C51</f>
        <v>28403</v>
      </c>
      <c r="D44" s="31">
        <f>C44/B44-1</f>
        <v>0.027790844943007098</v>
      </c>
      <c r="E44" s="18">
        <f>E45+E49+E50+E51</f>
        <v>13851</v>
      </c>
      <c r="F44" s="26">
        <f>F45+F49+F50+F51</f>
        <v>14576</v>
      </c>
      <c r="G44" s="31">
        <f>F44/E44-1</f>
        <v>0.05234279113421403</v>
      </c>
    </row>
    <row r="45" spans="1:9" ht="12.75">
      <c r="A45" s="9" t="s">
        <v>32</v>
      </c>
      <c r="B45" s="28">
        <f>B46+B47+B48</f>
        <v>22749</v>
      </c>
      <c r="C45" s="27">
        <f>C46+C47+C48</f>
        <v>22791</v>
      </c>
      <c r="D45" s="32">
        <f aca="true" t="shared" si="2" ref="D45:D51">C45/B45-1</f>
        <v>0.001846234999340668</v>
      </c>
      <c r="E45" s="28">
        <f>E46+E47+E48</f>
        <v>11209</v>
      </c>
      <c r="F45" s="27">
        <f>F46+F47+F48</f>
        <v>11484</v>
      </c>
      <c r="G45" s="32">
        <f aca="true" t="shared" si="3" ref="G45:G51">F45/E45-1</f>
        <v>0.024533856722276814</v>
      </c>
      <c r="H45" s="48"/>
      <c r="I45" s="48"/>
    </row>
    <row r="46" spans="1:9" ht="12.75">
      <c r="A46" s="9" t="s">
        <v>31</v>
      </c>
      <c r="B46" s="19">
        <v>5324</v>
      </c>
      <c r="C46" s="15">
        <v>5888</v>
      </c>
      <c r="D46" s="32">
        <f t="shared" si="2"/>
        <v>0.10593538692712245</v>
      </c>
      <c r="E46" s="19">
        <v>2860</v>
      </c>
      <c r="F46" s="15">
        <v>3131</v>
      </c>
      <c r="G46" s="32">
        <f t="shared" si="3"/>
        <v>0.09475524475524466</v>
      </c>
      <c r="H46" s="48"/>
      <c r="I46" s="49"/>
    </row>
    <row r="47" spans="1:9" ht="14.25">
      <c r="A47" s="9" t="s">
        <v>57</v>
      </c>
      <c r="B47" s="19">
        <v>11709</v>
      </c>
      <c r="C47" s="15">
        <v>11356</v>
      </c>
      <c r="D47" s="32">
        <f t="shared" si="2"/>
        <v>-0.0301477495943292</v>
      </c>
      <c r="E47" s="19">
        <v>5603</v>
      </c>
      <c r="F47" s="15">
        <v>5526</v>
      </c>
      <c r="G47" s="32">
        <f t="shared" si="3"/>
        <v>-0.013742637872568242</v>
      </c>
      <c r="H47" s="48"/>
      <c r="I47" s="49"/>
    </row>
    <row r="48" spans="1:9" ht="14.25">
      <c r="A48" s="9" t="s">
        <v>58</v>
      </c>
      <c r="B48" s="19">
        <v>5716</v>
      </c>
      <c r="C48" s="15">
        <v>5547</v>
      </c>
      <c r="D48" s="32">
        <f t="shared" si="2"/>
        <v>-0.029566130160951665</v>
      </c>
      <c r="E48" s="19">
        <v>2746</v>
      </c>
      <c r="F48" s="15">
        <v>2827</v>
      </c>
      <c r="G48" s="32">
        <f t="shared" si="3"/>
        <v>0.02949745083758204</v>
      </c>
      <c r="H48" s="48"/>
      <c r="I48" s="49"/>
    </row>
    <row r="49" spans="1:9" ht="14.25">
      <c r="A49" s="9" t="s">
        <v>59</v>
      </c>
      <c r="B49" s="19">
        <v>3917</v>
      </c>
      <c r="C49" s="15">
        <v>4077</v>
      </c>
      <c r="D49" s="32">
        <f t="shared" si="2"/>
        <v>0.040847587439366784</v>
      </c>
      <c r="E49" s="19">
        <v>1933</v>
      </c>
      <c r="F49" s="15">
        <v>2178</v>
      </c>
      <c r="G49" s="32">
        <f t="shared" si="3"/>
        <v>0.1267459906880497</v>
      </c>
      <c r="H49" s="48"/>
      <c r="I49" s="49"/>
    </row>
    <row r="50" spans="1:9" ht="15" customHeight="1">
      <c r="A50" s="9" t="s">
        <v>81</v>
      </c>
      <c r="B50" s="19">
        <v>688</v>
      </c>
      <c r="C50" s="15">
        <v>1359</v>
      </c>
      <c r="D50" s="32">
        <f t="shared" si="2"/>
        <v>0.9752906976744187</v>
      </c>
      <c r="E50" s="19">
        <v>619</v>
      </c>
      <c r="F50" s="15">
        <v>779</v>
      </c>
      <c r="G50" s="32">
        <f t="shared" si="3"/>
        <v>0.25848142164781907</v>
      </c>
      <c r="H50" s="48"/>
      <c r="I50" s="49"/>
    </row>
    <row r="51" spans="1:9" ht="15" customHeight="1">
      <c r="A51" s="9" t="s">
        <v>172</v>
      </c>
      <c r="B51" s="19">
        <v>281</v>
      </c>
      <c r="C51" s="15">
        <v>176</v>
      </c>
      <c r="D51" s="32">
        <f t="shared" si="2"/>
        <v>-0.3736654804270463</v>
      </c>
      <c r="E51" s="19">
        <v>90</v>
      </c>
      <c r="F51" s="15">
        <v>135</v>
      </c>
      <c r="G51" s="32">
        <f t="shared" si="3"/>
        <v>0.5</v>
      </c>
      <c r="H51" s="48"/>
      <c r="I51" s="49"/>
    </row>
    <row r="52" spans="1:9" ht="3" customHeight="1">
      <c r="A52" s="9"/>
      <c r="B52" s="19"/>
      <c r="C52" s="15"/>
      <c r="D52" s="32"/>
      <c r="E52" s="19"/>
      <c r="F52" s="15"/>
      <c r="G52" s="32"/>
      <c r="H52" s="48"/>
      <c r="I52" s="49"/>
    </row>
    <row r="53" spans="1:9" ht="14.25">
      <c r="A53" s="10" t="s">
        <v>173</v>
      </c>
      <c r="B53" s="20">
        <v>1776</v>
      </c>
      <c r="C53" s="14">
        <v>1607</v>
      </c>
      <c r="D53" s="16">
        <f>C53/B53-1</f>
        <v>-0.09515765765765771</v>
      </c>
      <c r="E53" s="20">
        <v>713</v>
      </c>
      <c r="F53" s="14">
        <v>710</v>
      </c>
      <c r="G53" s="16">
        <f>F53/E53-1</f>
        <v>-0.0042075736325385416</v>
      </c>
      <c r="H53" s="48"/>
      <c r="I53" s="49"/>
    </row>
    <row r="54" spans="1:7" ht="3" customHeight="1">
      <c r="A54" s="10"/>
      <c r="B54" s="51" t="s">
        <v>87</v>
      </c>
      <c r="C54" s="52" t="s">
        <v>87</v>
      </c>
      <c r="D54" s="53" t="s">
        <v>87</v>
      </c>
      <c r="E54" s="51" t="s">
        <v>87</v>
      </c>
      <c r="F54" s="52" t="s">
        <v>87</v>
      </c>
      <c r="G54" s="53" t="s">
        <v>87</v>
      </c>
    </row>
    <row r="55" spans="1:9" ht="12.75">
      <c r="A55" s="11" t="s">
        <v>49</v>
      </c>
      <c r="B55" s="22">
        <f>B44+B53</f>
        <v>29411</v>
      </c>
      <c r="C55" s="17">
        <f>C44+C53</f>
        <v>30010</v>
      </c>
      <c r="D55" s="33">
        <f>C55/B55-1</f>
        <v>0.020366529529767696</v>
      </c>
      <c r="E55" s="22">
        <f>E44+E53</f>
        <v>14564</v>
      </c>
      <c r="F55" s="17">
        <f>F44+F53</f>
        <v>15286</v>
      </c>
      <c r="G55" s="33">
        <f>F55/E55-1</f>
        <v>0.04957429277670977</v>
      </c>
      <c r="H55" s="48"/>
      <c r="I55" s="48"/>
    </row>
    <row r="56" spans="5:6" ht="12.75">
      <c r="E56" s="7"/>
      <c r="F56" s="7"/>
    </row>
    <row r="57" ht="14.25">
      <c r="A57" s="5" t="s">
        <v>80</v>
      </c>
    </row>
    <row r="58" ht="14.25">
      <c r="A58" s="5" t="s">
        <v>79</v>
      </c>
    </row>
    <row r="59" ht="14.25">
      <c r="A59" s="5" t="s">
        <v>60</v>
      </c>
    </row>
    <row r="60" ht="14.25">
      <c r="A60" s="5" t="s">
        <v>70</v>
      </c>
    </row>
    <row r="61" ht="14.25">
      <c r="A61" s="5" t="s">
        <v>174</v>
      </c>
    </row>
    <row r="62" ht="14.25">
      <c r="A62" s="5" t="s">
        <v>175</v>
      </c>
    </row>
  </sheetData>
  <mergeCells count="14">
    <mergeCell ref="E42:E43"/>
    <mergeCell ref="F42:F43"/>
    <mergeCell ref="G42:G43"/>
    <mergeCell ref="E1:E2"/>
    <mergeCell ref="F1:F2"/>
    <mergeCell ref="G1:G2"/>
    <mergeCell ref="D42:D43"/>
    <mergeCell ref="B42:B43"/>
    <mergeCell ref="C42:C43"/>
    <mergeCell ref="A1:A2"/>
    <mergeCell ref="C1:C2"/>
    <mergeCell ref="A42:A43"/>
    <mergeCell ref="B1:B2"/>
    <mergeCell ref="D1:D2"/>
  </mergeCells>
  <printOptions/>
  <pageMargins left="0.75" right="0.75" top="1" bottom="1" header="0.5" footer="0.5"/>
  <pageSetup horizontalDpi="600" verticalDpi="600" orientation="landscape" paperSize="9" scale="59" r:id="rId1"/>
  <headerFooter alignWithMargins="0">
    <oddHeader>&amp;L&amp;"Arial,tučné"&amp;14Telefónica O2 Czech Republic - FACTS AND FIGURES&amp;RJuly 24, 2006</oddHeader>
    <oddFooter>&amp;L&amp;"Arial,tučné"Investor Relations&amp;"Arial,obyčejné"
Tel. +420 271 462 076&amp;Cemail: investor.relations@ct.cz&amp;R2 of 7</oddFooter>
  </headerFooter>
</worksheet>
</file>

<file path=xl/worksheets/sheet3.xml><?xml version="1.0" encoding="utf-8"?>
<worksheet xmlns="http://schemas.openxmlformats.org/spreadsheetml/2006/main" xmlns:r="http://schemas.openxmlformats.org/officeDocument/2006/relationships">
  <dimension ref="A1:J72"/>
  <sheetViews>
    <sheetView showGridLines="0" zoomScaleSheetLayoutView="100" workbookViewId="0" topLeftCell="A22">
      <selection activeCell="H41" sqref="H41"/>
    </sheetView>
  </sheetViews>
  <sheetFormatPr defaultColWidth="9.140625" defaultRowHeight="12.75"/>
  <cols>
    <col min="1" max="1" width="40.7109375" style="2" customWidth="1"/>
    <col min="2" max="3" width="9.140625" style="1" customWidth="1"/>
    <col min="4" max="4" width="10.421875" style="2" customWidth="1"/>
    <col min="5" max="6" width="9.140625" style="2" customWidth="1"/>
    <col min="7" max="7" width="15.00390625" style="2" customWidth="1"/>
    <col min="8" max="8" width="9.421875" style="2" customWidth="1"/>
    <col min="9" max="9" width="13.421875" style="2" customWidth="1"/>
    <col min="10" max="16384" width="9.140625" style="2" customWidth="1"/>
  </cols>
  <sheetData>
    <row r="1" spans="1:7" ht="12.75" customHeight="1">
      <c r="A1" s="287" t="s">
        <v>77</v>
      </c>
      <c r="B1" s="285">
        <v>2004</v>
      </c>
      <c r="C1" s="286">
        <v>2005</v>
      </c>
      <c r="D1" s="279" t="s">
        <v>47</v>
      </c>
      <c r="E1" s="275" t="s">
        <v>187</v>
      </c>
      <c r="F1" s="277" t="s">
        <v>188</v>
      </c>
      <c r="G1" s="279" t="s">
        <v>190</v>
      </c>
    </row>
    <row r="2" spans="1:7" ht="12.75" customHeight="1">
      <c r="A2" s="288"/>
      <c r="B2" s="285"/>
      <c r="C2" s="286"/>
      <c r="D2" s="280"/>
      <c r="E2" s="276"/>
      <c r="F2" s="278"/>
      <c r="G2" s="280"/>
    </row>
    <row r="3" spans="1:7" ht="14.25">
      <c r="A3" s="8" t="s">
        <v>33</v>
      </c>
      <c r="B3" s="35">
        <f>SUM(B4:B6)</f>
        <v>6448</v>
      </c>
      <c r="C3" s="26">
        <f>SUM(C4:C6)</f>
        <v>6601</v>
      </c>
      <c r="D3" s="31">
        <f>C3/B3-1</f>
        <v>0.023728287841191076</v>
      </c>
      <c r="E3" s="35">
        <f>SUM(E4:E6)</f>
        <v>3131</v>
      </c>
      <c r="F3" s="26">
        <f>SUM(F4:F6)</f>
        <v>3320</v>
      </c>
      <c r="G3" s="31">
        <f>F3/E3-1</f>
        <v>0.06036410092622169</v>
      </c>
    </row>
    <row r="4" spans="1:9" ht="12.75">
      <c r="A4" s="12" t="s">
        <v>6</v>
      </c>
      <c r="B4" s="36">
        <v>4625</v>
      </c>
      <c r="C4" s="15">
        <v>4935</v>
      </c>
      <c r="D4" s="32">
        <f>C4/B4-1</f>
        <v>0.06702702702702701</v>
      </c>
      <c r="E4" s="36">
        <v>2433</v>
      </c>
      <c r="F4" s="15">
        <v>2393</v>
      </c>
      <c r="G4" s="32">
        <f>F4/E4-1</f>
        <v>-0.016440608302507154</v>
      </c>
      <c r="H4" s="48"/>
      <c r="I4" s="48"/>
    </row>
    <row r="5" spans="1:10" ht="12.75">
      <c r="A5" s="12" t="s">
        <v>20</v>
      </c>
      <c r="B5" s="36">
        <v>361</v>
      </c>
      <c r="C5" s="15">
        <v>401</v>
      </c>
      <c r="D5" s="32">
        <f>C5/B5-1</f>
        <v>0.11080332409972304</v>
      </c>
      <c r="E5" s="36">
        <v>148</v>
      </c>
      <c r="F5" s="15">
        <v>148</v>
      </c>
      <c r="G5" s="32">
        <f>F5/E5-1</f>
        <v>0</v>
      </c>
      <c r="H5" s="48"/>
      <c r="I5" s="48"/>
      <c r="J5" s="48"/>
    </row>
    <row r="6" spans="1:9" ht="12.75">
      <c r="A6" s="12" t="s">
        <v>19</v>
      </c>
      <c r="B6" s="36">
        <v>1462</v>
      </c>
      <c r="C6" s="15">
        <v>1265</v>
      </c>
      <c r="D6" s="32">
        <f>C6/B6-1</f>
        <v>-0.1347469220246238</v>
      </c>
      <c r="E6" s="36">
        <v>550</v>
      </c>
      <c r="F6" s="15">
        <v>779</v>
      </c>
      <c r="G6" s="32">
        <f>F6/E6-1</f>
        <v>0.41636363636363627</v>
      </c>
      <c r="H6" s="48"/>
      <c r="I6" s="48"/>
    </row>
    <row r="7" spans="1:9" ht="3" customHeight="1">
      <c r="A7" s="12"/>
      <c r="B7" s="36"/>
      <c r="C7" s="15"/>
      <c r="D7" s="32"/>
      <c r="E7" s="36"/>
      <c r="F7" s="15"/>
      <c r="G7" s="32"/>
      <c r="H7" s="48"/>
      <c r="I7" s="48"/>
    </row>
    <row r="8" spans="1:9" ht="14.25">
      <c r="A8" s="10" t="s">
        <v>34</v>
      </c>
      <c r="B8" s="37">
        <v>5725</v>
      </c>
      <c r="C8" s="14">
        <v>5675</v>
      </c>
      <c r="D8" s="16">
        <f>C8/B8-1</f>
        <v>-0.008733624454148492</v>
      </c>
      <c r="E8" s="37">
        <v>3016</v>
      </c>
      <c r="F8" s="14">
        <v>2515</v>
      </c>
      <c r="G8" s="16">
        <f>F8/E8-1</f>
        <v>-0.1661140583554377</v>
      </c>
      <c r="H8" s="48"/>
      <c r="I8" s="48"/>
    </row>
    <row r="9" spans="1:9" ht="3" customHeight="1">
      <c r="A9" s="10"/>
      <c r="B9" s="37"/>
      <c r="C9" s="14"/>
      <c r="D9" s="32"/>
      <c r="E9" s="37"/>
      <c r="F9" s="14"/>
      <c r="G9" s="32"/>
      <c r="H9" s="48"/>
      <c r="I9" s="48"/>
    </row>
    <row r="10" spans="1:9" ht="12.75">
      <c r="A10" s="10" t="s">
        <v>21</v>
      </c>
      <c r="B10" s="37">
        <f>SUM(B11:B15)</f>
        <v>5271</v>
      </c>
      <c r="C10" s="14">
        <f>SUM(C11:C15)</f>
        <v>4904</v>
      </c>
      <c r="D10" s="16">
        <f aca="true" t="shared" si="0" ref="D10:D15">C10/B10-1</f>
        <v>-0.06962625687725288</v>
      </c>
      <c r="E10" s="37">
        <f>SUM(E11:E15)</f>
        <v>3092</v>
      </c>
      <c r="F10" s="14">
        <f>SUM(F11:F15)</f>
        <v>2666</v>
      </c>
      <c r="G10" s="16">
        <f aca="true" t="shared" si="1" ref="G10:G15">F10/E10-1</f>
        <v>-0.1377749029754204</v>
      </c>
      <c r="H10" s="48"/>
      <c r="I10" s="48"/>
    </row>
    <row r="11" spans="1:9" ht="12.75">
      <c r="A11" s="38" t="s">
        <v>9</v>
      </c>
      <c r="B11" s="36">
        <v>850</v>
      </c>
      <c r="C11" s="15">
        <v>774</v>
      </c>
      <c r="D11" s="32">
        <f t="shared" si="0"/>
        <v>-0.0894117647058823</v>
      </c>
      <c r="E11" s="36">
        <v>328</v>
      </c>
      <c r="F11" s="15">
        <v>406</v>
      </c>
      <c r="G11" s="32">
        <f t="shared" si="1"/>
        <v>0.23780487804878048</v>
      </c>
      <c r="H11" s="48"/>
      <c r="I11" s="48"/>
    </row>
    <row r="12" spans="1:9" ht="12.75">
      <c r="A12" s="12" t="s">
        <v>22</v>
      </c>
      <c r="B12" s="36">
        <v>1689</v>
      </c>
      <c r="C12" s="15">
        <v>1515</v>
      </c>
      <c r="D12" s="32">
        <f t="shared" si="0"/>
        <v>-0.10301953818827714</v>
      </c>
      <c r="E12" s="36">
        <v>806</v>
      </c>
      <c r="F12" s="15">
        <v>831</v>
      </c>
      <c r="G12" s="32">
        <f t="shared" si="1"/>
        <v>0.03101736972704705</v>
      </c>
      <c r="H12" s="48"/>
      <c r="I12" s="48"/>
    </row>
    <row r="13" spans="1:9" ht="12.75">
      <c r="A13" s="12" t="s">
        <v>10</v>
      </c>
      <c r="B13" s="36">
        <v>875</v>
      </c>
      <c r="C13" s="15">
        <v>828</v>
      </c>
      <c r="D13" s="32">
        <f t="shared" si="0"/>
        <v>-0.053714285714285714</v>
      </c>
      <c r="E13" s="36">
        <v>395</v>
      </c>
      <c r="F13" s="15">
        <v>399</v>
      </c>
      <c r="G13" s="32">
        <f t="shared" si="1"/>
        <v>0.010126582278481067</v>
      </c>
      <c r="H13" s="48"/>
      <c r="I13" s="48"/>
    </row>
    <row r="14" spans="1:9" ht="14.25">
      <c r="A14" s="12" t="s">
        <v>35</v>
      </c>
      <c r="B14" s="36">
        <v>466</v>
      </c>
      <c r="C14" s="15">
        <v>468</v>
      </c>
      <c r="D14" s="32">
        <f t="shared" si="0"/>
        <v>0.0042918454935623185</v>
      </c>
      <c r="E14" s="36">
        <v>254</v>
      </c>
      <c r="F14" s="15">
        <v>271</v>
      </c>
      <c r="G14" s="32">
        <f t="shared" si="1"/>
        <v>0.06692913385826782</v>
      </c>
      <c r="H14" s="48"/>
      <c r="I14" s="48"/>
    </row>
    <row r="15" spans="1:9" ht="14.25">
      <c r="A15" s="12" t="s">
        <v>36</v>
      </c>
      <c r="B15" s="36">
        <v>1391</v>
      </c>
      <c r="C15" s="15">
        <v>1319</v>
      </c>
      <c r="D15" s="32">
        <f t="shared" si="0"/>
        <v>-0.05176132278936019</v>
      </c>
      <c r="E15" s="36">
        <v>1309</v>
      </c>
      <c r="F15" s="15">
        <v>759</v>
      </c>
      <c r="G15" s="32">
        <f t="shared" si="1"/>
        <v>-0.4201680672268907</v>
      </c>
      <c r="H15" s="48"/>
      <c r="I15" s="48"/>
    </row>
    <row r="16" spans="1:9" ht="3" customHeight="1">
      <c r="A16" s="12"/>
      <c r="B16" s="36"/>
      <c r="C16" s="15"/>
      <c r="D16" s="32"/>
      <c r="E16" s="36"/>
      <c r="F16" s="15"/>
      <c r="G16" s="32"/>
      <c r="H16" s="48"/>
      <c r="I16" s="48"/>
    </row>
    <row r="17" spans="1:9" ht="14.25">
      <c r="A17" s="39" t="s">
        <v>37</v>
      </c>
      <c r="B17" s="37">
        <v>829</v>
      </c>
      <c r="C17" s="14">
        <v>246</v>
      </c>
      <c r="D17" s="16">
        <f>C17/B17-1</f>
        <v>-0.7032569360675512</v>
      </c>
      <c r="E17" s="37">
        <v>135</v>
      </c>
      <c r="F17" s="14">
        <v>143</v>
      </c>
      <c r="G17" s="16">
        <f>F17/E17-1</f>
        <v>0.059259259259259345</v>
      </c>
      <c r="H17" s="48"/>
      <c r="I17" s="48"/>
    </row>
    <row r="18" spans="1:7" ht="3.75" customHeight="1">
      <c r="A18" s="39"/>
      <c r="B18" s="21" t="s">
        <v>48</v>
      </c>
      <c r="C18" s="16" t="s">
        <v>48</v>
      </c>
      <c r="D18" s="16" t="s">
        <v>48</v>
      </c>
      <c r="E18" s="21" t="s">
        <v>48</v>
      </c>
      <c r="F18" s="16" t="s">
        <v>48</v>
      </c>
      <c r="G18" s="16" t="s">
        <v>48</v>
      </c>
    </row>
    <row r="19" spans="1:9" ht="12.75">
      <c r="A19" s="11" t="s">
        <v>24</v>
      </c>
      <c r="B19" s="22">
        <f>B3+B8+B10+B17</f>
        <v>18273</v>
      </c>
      <c r="C19" s="17">
        <f>C3+C8+C10+C17</f>
        <v>17426</v>
      </c>
      <c r="D19" s="33">
        <f>C19/B19-1</f>
        <v>-0.046352542001860675</v>
      </c>
      <c r="E19" s="22">
        <f>E3+E8+E10+E17</f>
        <v>9374</v>
      </c>
      <c r="F19" s="17">
        <f>F3+F8+F10+F17</f>
        <v>8644</v>
      </c>
      <c r="G19" s="33">
        <f>F19/E19-1</f>
        <v>-0.07787497333048854</v>
      </c>
      <c r="H19" s="48"/>
      <c r="I19" s="48"/>
    </row>
    <row r="20" spans="1:3" ht="12.75">
      <c r="A20" s="4"/>
      <c r="B20" s="3"/>
      <c r="C20" s="3"/>
    </row>
    <row r="23" spans="1:7" ht="12.75" customHeight="1">
      <c r="A23" s="287" t="s">
        <v>78</v>
      </c>
      <c r="B23" s="290">
        <v>2004</v>
      </c>
      <c r="C23" s="277">
        <v>2005</v>
      </c>
      <c r="D23" s="292" t="s">
        <v>47</v>
      </c>
      <c r="E23" s="275" t="s">
        <v>187</v>
      </c>
      <c r="F23" s="277" t="s">
        <v>188</v>
      </c>
      <c r="G23" s="279" t="s">
        <v>190</v>
      </c>
    </row>
    <row r="24" spans="1:7" ht="12.75" customHeight="1">
      <c r="A24" s="289"/>
      <c r="B24" s="291"/>
      <c r="C24" s="278"/>
      <c r="D24" s="293"/>
      <c r="E24" s="276"/>
      <c r="F24" s="278"/>
      <c r="G24" s="280"/>
    </row>
    <row r="25" spans="1:9" ht="14.25">
      <c r="A25" s="8" t="s">
        <v>33</v>
      </c>
      <c r="B25" s="35">
        <f>SUM(B26:B28)</f>
        <v>9529</v>
      </c>
      <c r="C25" s="26">
        <f>SUM(C26:C28)</f>
        <v>9596</v>
      </c>
      <c r="D25" s="31">
        <f>C25/B25-1</f>
        <v>0.0070311680134327315</v>
      </c>
      <c r="E25" s="35">
        <f>SUM(E26:E28)</f>
        <v>4389</v>
      </c>
      <c r="F25" s="26">
        <f>SUM(F26:F28)</f>
        <v>4719</v>
      </c>
      <c r="G25" s="31">
        <f>F25/E25-1</f>
        <v>0.07518796992481214</v>
      </c>
      <c r="H25" s="48"/>
      <c r="I25" s="48"/>
    </row>
    <row r="26" spans="1:9" ht="12.75">
      <c r="A26" s="12" t="s">
        <v>23</v>
      </c>
      <c r="B26" s="36">
        <v>5509</v>
      </c>
      <c r="C26" s="15">
        <v>5767</v>
      </c>
      <c r="D26" s="32">
        <f>C26/B26-1</f>
        <v>0.046832455981121734</v>
      </c>
      <c r="E26" s="36">
        <v>2774</v>
      </c>
      <c r="F26" s="15">
        <v>3073</v>
      </c>
      <c r="G26" s="32">
        <f>F26/E26-1</f>
        <v>0.10778658976207645</v>
      </c>
      <c r="H26" s="48"/>
      <c r="I26" s="48"/>
    </row>
    <row r="27" spans="1:9" ht="12.75">
      <c r="A27" s="12" t="s">
        <v>20</v>
      </c>
      <c r="B27" s="36">
        <v>3558</v>
      </c>
      <c r="C27" s="15">
        <v>3334</v>
      </c>
      <c r="D27" s="32">
        <f>C27/B27-1</f>
        <v>-0.0629567172568859</v>
      </c>
      <c r="E27" s="36">
        <v>1399</v>
      </c>
      <c r="F27" s="15">
        <v>1368</v>
      </c>
      <c r="G27" s="32">
        <f>F27/E27-1</f>
        <v>-0.022158684774839177</v>
      </c>
      <c r="H27" s="48"/>
      <c r="I27" s="48"/>
    </row>
    <row r="28" spans="1:9" ht="12.75">
      <c r="A28" s="12" t="s">
        <v>19</v>
      </c>
      <c r="B28" s="36">
        <v>462</v>
      </c>
      <c r="C28" s="15">
        <v>495</v>
      </c>
      <c r="D28" s="32">
        <f>C28/B28-1</f>
        <v>0.0714285714285714</v>
      </c>
      <c r="E28" s="36">
        <v>216</v>
      </c>
      <c r="F28" s="15">
        <v>278</v>
      </c>
      <c r="G28" s="32">
        <f>F28/E28-1</f>
        <v>0.287037037037037</v>
      </c>
      <c r="H28" s="48"/>
      <c r="I28" s="48"/>
    </row>
    <row r="29" spans="1:9" ht="3" customHeight="1">
      <c r="A29" s="12"/>
      <c r="B29" s="36"/>
      <c r="C29" s="15"/>
      <c r="D29" s="32"/>
      <c r="E29" s="36"/>
      <c r="F29" s="15"/>
      <c r="G29" s="32"/>
      <c r="H29" s="48"/>
      <c r="I29" s="48"/>
    </row>
    <row r="30" spans="1:9" ht="14.25">
      <c r="A30" s="10" t="s">
        <v>34</v>
      </c>
      <c r="B30" s="37">
        <v>1711</v>
      </c>
      <c r="C30" s="14">
        <v>2176</v>
      </c>
      <c r="D30" s="16">
        <f>C30/B30-1</f>
        <v>0.2717708942139101</v>
      </c>
      <c r="E30" s="37">
        <v>1226</v>
      </c>
      <c r="F30" s="14">
        <v>948</v>
      </c>
      <c r="G30" s="16">
        <f>F30/E30-1</f>
        <v>-0.22675367047308315</v>
      </c>
      <c r="H30" s="48"/>
      <c r="I30" s="48"/>
    </row>
    <row r="31" spans="1:9" ht="3" customHeight="1">
      <c r="A31" s="10"/>
      <c r="B31" s="37"/>
      <c r="C31" s="14"/>
      <c r="D31" s="32"/>
      <c r="E31" s="37"/>
      <c r="F31" s="14"/>
      <c r="G31" s="32"/>
      <c r="H31" s="48"/>
      <c r="I31" s="48"/>
    </row>
    <row r="32" spans="1:9" ht="12.75">
      <c r="A32" s="10" t="s">
        <v>21</v>
      </c>
      <c r="B32" s="37">
        <f>SUM(B33:B37)</f>
        <v>4188</v>
      </c>
      <c r="C32" s="14">
        <f>SUM(C33:C37)</f>
        <v>4325</v>
      </c>
      <c r="D32" s="16">
        <f aca="true" t="shared" si="2" ref="D32:D37">C32/B32-1</f>
        <v>0.032712511938872924</v>
      </c>
      <c r="E32" s="37">
        <f>SUM(E33:E37)</f>
        <v>2119</v>
      </c>
      <c r="F32" s="14">
        <f>SUM(F33:F37)</f>
        <v>2087</v>
      </c>
      <c r="G32" s="16">
        <f aca="true" t="shared" si="3" ref="G32:G37">F32/E32-1</f>
        <v>-0.015101462954223654</v>
      </c>
      <c r="H32" s="48"/>
      <c r="I32" s="48"/>
    </row>
    <row r="33" spans="1:9" ht="12.75">
      <c r="A33" s="38" t="s">
        <v>9</v>
      </c>
      <c r="B33" s="36">
        <v>1681</v>
      </c>
      <c r="C33" s="15">
        <v>1885</v>
      </c>
      <c r="D33" s="32">
        <f t="shared" si="2"/>
        <v>0.12135633551457459</v>
      </c>
      <c r="E33" s="36">
        <v>864</v>
      </c>
      <c r="F33" s="15">
        <v>925</v>
      </c>
      <c r="G33" s="32">
        <f t="shared" si="3"/>
        <v>0.07060185185185186</v>
      </c>
      <c r="H33" s="48"/>
      <c r="I33" s="48"/>
    </row>
    <row r="34" spans="1:9" ht="12.75">
      <c r="A34" s="12" t="s">
        <v>22</v>
      </c>
      <c r="B34" s="36">
        <v>934</v>
      </c>
      <c r="C34" s="15">
        <v>878</v>
      </c>
      <c r="D34" s="32">
        <f t="shared" si="2"/>
        <v>-0.05995717344753748</v>
      </c>
      <c r="E34" s="36">
        <v>480</v>
      </c>
      <c r="F34" s="15">
        <v>374</v>
      </c>
      <c r="G34" s="32">
        <f t="shared" si="3"/>
        <v>-0.22083333333333333</v>
      </c>
      <c r="H34" s="48"/>
      <c r="I34" s="48"/>
    </row>
    <row r="35" spans="1:9" ht="12.75">
      <c r="A35" s="12" t="s">
        <v>10</v>
      </c>
      <c r="B35" s="36">
        <v>802</v>
      </c>
      <c r="C35" s="15">
        <v>809</v>
      </c>
      <c r="D35" s="32">
        <f t="shared" si="2"/>
        <v>0.008728179551122262</v>
      </c>
      <c r="E35" s="36">
        <v>409</v>
      </c>
      <c r="F35" s="15">
        <v>389</v>
      </c>
      <c r="G35" s="32">
        <f t="shared" si="3"/>
        <v>-0.0488997555012225</v>
      </c>
      <c r="H35" s="48"/>
      <c r="I35" s="48"/>
    </row>
    <row r="36" spans="1:9" ht="14.25">
      <c r="A36" s="12" t="s">
        <v>35</v>
      </c>
      <c r="B36" s="36">
        <v>188</v>
      </c>
      <c r="C36" s="15">
        <v>208</v>
      </c>
      <c r="D36" s="32">
        <f t="shared" si="2"/>
        <v>0.1063829787234043</v>
      </c>
      <c r="E36" s="36">
        <v>100</v>
      </c>
      <c r="F36" s="15">
        <v>130</v>
      </c>
      <c r="G36" s="32">
        <f t="shared" si="3"/>
        <v>0.30000000000000004</v>
      </c>
      <c r="H36" s="48"/>
      <c r="I36" s="48"/>
    </row>
    <row r="37" spans="1:9" ht="14.25">
      <c r="A37" s="12" t="s">
        <v>36</v>
      </c>
      <c r="B37" s="36">
        <v>583</v>
      </c>
      <c r="C37" s="15">
        <v>545</v>
      </c>
      <c r="D37" s="32">
        <f t="shared" si="2"/>
        <v>-0.065180102915952</v>
      </c>
      <c r="E37" s="36">
        <v>266</v>
      </c>
      <c r="F37" s="15">
        <v>269</v>
      </c>
      <c r="G37" s="32">
        <f t="shared" si="3"/>
        <v>0.011278195488721776</v>
      </c>
      <c r="H37" s="48"/>
      <c r="I37" s="48"/>
    </row>
    <row r="38" spans="1:9" ht="3" customHeight="1">
      <c r="A38" s="12"/>
      <c r="B38" s="36"/>
      <c r="C38" s="15"/>
      <c r="D38" s="32"/>
      <c r="E38" s="36"/>
      <c r="F38" s="15"/>
      <c r="G38" s="32"/>
      <c r="H38" s="48"/>
      <c r="I38" s="48"/>
    </row>
    <row r="39" spans="1:9" ht="14.25">
      <c r="A39" s="39" t="s">
        <v>37</v>
      </c>
      <c r="B39" s="37">
        <v>575</v>
      </c>
      <c r="C39" s="14">
        <v>668</v>
      </c>
      <c r="D39" s="16">
        <f>C39/B39-1</f>
        <v>0.1617391304347826</v>
      </c>
      <c r="E39" s="37">
        <v>245</v>
      </c>
      <c r="F39" s="14">
        <v>385</v>
      </c>
      <c r="G39" s="16">
        <f>F39/E39-1</f>
        <v>0.5714285714285714</v>
      </c>
      <c r="H39" s="48"/>
      <c r="I39" s="48"/>
    </row>
    <row r="40" spans="1:7" ht="3.75" customHeight="1">
      <c r="A40" s="39"/>
      <c r="B40" s="21" t="s">
        <v>48</v>
      </c>
      <c r="C40" s="16" t="s">
        <v>48</v>
      </c>
      <c r="D40" s="16" t="s">
        <v>48</v>
      </c>
      <c r="E40" s="21" t="s">
        <v>48</v>
      </c>
      <c r="F40" s="16" t="s">
        <v>48</v>
      </c>
      <c r="G40" s="16" t="s">
        <v>48</v>
      </c>
    </row>
    <row r="41" spans="1:9" ht="12.75">
      <c r="A41" s="11" t="s">
        <v>24</v>
      </c>
      <c r="B41" s="22">
        <f>B25+B30+B32+B39</f>
        <v>16003</v>
      </c>
      <c r="C41" s="17">
        <f>C25+C30+C32+C39</f>
        <v>16765</v>
      </c>
      <c r="D41" s="33">
        <f>C41/B41-1</f>
        <v>0.04761607198650264</v>
      </c>
      <c r="E41" s="22">
        <f>E25+E30+E32+E39</f>
        <v>7979</v>
      </c>
      <c r="F41" s="17">
        <f>F25+F30+F32+F39</f>
        <v>8139</v>
      </c>
      <c r="G41" s="33">
        <f>F41/E41-1</f>
        <v>0.02005263817520997</v>
      </c>
      <c r="H41" s="48"/>
      <c r="I41" s="48"/>
    </row>
    <row r="43" spans="2:3" ht="5.25" customHeight="1">
      <c r="B43" s="6"/>
      <c r="C43" s="6"/>
    </row>
    <row r="45" ht="14.25">
      <c r="A45" s="5" t="s">
        <v>38</v>
      </c>
    </row>
    <row r="46" ht="14.25">
      <c r="A46" s="5" t="s">
        <v>39</v>
      </c>
    </row>
    <row r="47" ht="14.25">
      <c r="A47" s="5" t="s">
        <v>40</v>
      </c>
    </row>
    <row r="48" ht="14.25">
      <c r="A48" s="5" t="s">
        <v>41</v>
      </c>
    </row>
    <row r="49" spans="1:6" ht="14.25">
      <c r="A49" s="5" t="s">
        <v>42</v>
      </c>
      <c r="B49" s="3"/>
      <c r="C49" s="3"/>
      <c r="D49" s="7"/>
      <c r="E49" s="7"/>
      <c r="F49" s="7"/>
    </row>
    <row r="50" spans="2:6" ht="12.75">
      <c r="B50" s="3"/>
      <c r="C50" s="3"/>
      <c r="D50" s="7"/>
      <c r="E50" s="7"/>
      <c r="F50" s="7"/>
    </row>
    <row r="51" spans="2:6" ht="12.75">
      <c r="B51" s="3"/>
      <c r="C51" s="3"/>
      <c r="D51" s="7"/>
      <c r="E51" s="7"/>
      <c r="F51" s="7"/>
    </row>
    <row r="52" spans="2:6" ht="12.75">
      <c r="B52" s="3"/>
      <c r="C52" s="3"/>
      <c r="D52" s="7"/>
      <c r="E52" s="7"/>
      <c r="F52" s="7"/>
    </row>
    <row r="53" spans="2:6" ht="12.75">
      <c r="B53" s="3"/>
      <c r="C53" s="3"/>
      <c r="D53" s="7"/>
      <c r="E53" s="7"/>
      <c r="F53" s="7"/>
    </row>
    <row r="54" spans="2:6" ht="12.75">
      <c r="B54" s="3"/>
      <c r="C54" s="3"/>
      <c r="D54" s="7"/>
      <c r="E54" s="7"/>
      <c r="F54" s="7"/>
    </row>
    <row r="55" spans="2:6" ht="12.75">
      <c r="B55" s="3"/>
      <c r="C55" s="3"/>
      <c r="D55" s="7"/>
      <c r="E55" s="7"/>
      <c r="F55" s="7"/>
    </row>
    <row r="56" spans="2:6" ht="12.75">
      <c r="B56" s="3"/>
      <c r="C56" s="3"/>
      <c r="D56" s="7"/>
      <c r="E56" s="7"/>
      <c r="F56" s="7"/>
    </row>
    <row r="57" spans="2:6" ht="12.75">
      <c r="B57" s="3"/>
      <c r="C57" s="3"/>
      <c r="D57" s="7"/>
      <c r="E57" s="7"/>
      <c r="F57" s="7"/>
    </row>
    <row r="58" spans="2:6" ht="12.75">
      <c r="B58" s="3"/>
      <c r="C58" s="3"/>
      <c r="D58" s="7"/>
      <c r="E58" s="7"/>
      <c r="F58" s="7"/>
    </row>
    <row r="59" spans="2:6" ht="12.75">
      <c r="B59" s="3"/>
      <c r="C59" s="3"/>
      <c r="D59" s="7"/>
      <c r="E59" s="7"/>
      <c r="F59" s="7"/>
    </row>
    <row r="60" spans="2:6" ht="12.75">
      <c r="B60" s="3"/>
      <c r="C60" s="3"/>
      <c r="D60" s="7"/>
      <c r="E60" s="7"/>
      <c r="F60" s="7"/>
    </row>
    <row r="61" spans="4:6" ht="12.75">
      <c r="D61" s="7"/>
      <c r="E61" s="7"/>
      <c r="F61" s="7"/>
    </row>
    <row r="62" spans="4:6" ht="12.75">
      <c r="D62" s="7"/>
      <c r="E62" s="7"/>
      <c r="F62" s="7"/>
    </row>
    <row r="63" spans="4:6" ht="12.75">
      <c r="D63" s="7"/>
      <c r="E63" s="7"/>
      <c r="F63" s="7"/>
    </row>
    <row r="64" spans="4:6" ht="12.75">
      <c r="D64" s="7"/>
      <c r="E64" s="7"/>
      <c r="F64" s="7"/>
    </row>
    <row r="65" spans="4:6" ht="12.75">
      <c r="D65" s="7"/>
      <c r="E65" s="7"/>
      <c r="F65" s="7"/>
    </row>
    <row r="66" spans="4:6" ht="12.75">
      <c r="D66" s="7"/>
      <c r="E66" s="7"/>
      <c r="F66" s="7"/>
    </row>
    <row r="67" spans="4:6" ht="12.75">
      <c r="D67" s="7"/>
      <c r="E67" s="7"/>
      <c r="F67" s="7"/>
    </row>
    <row r="68" spans="4:6" ht="12.75">
      <c r="D68" s="7"/>
      <c r="E68" s="7"/>
      <c r="F68" s="7"/>
    </row>
    <row r="69" spans="4:6" ht="12.75">
      <c r="D69" s="7"/>
      <c r="E69" s="7"/>
      <c r="F69" s="7"/>
    </row>
    <row r="70" spans="4:6" ht="12.75">
      <c r="D70" s="7"/>
      <c r="E70" s="7"/>
      <c r="F70" s="7"/>
    </row>
    <row r="71" spans="4:6" ht="12.75">
      <c r="D71" s="7"/>
      <c r="E71" s="7"/>
      <c r="F71" s="7"/>
    </row>
    <row r="72" spans="4:6" ht="12.75">
      <c r="D72" s="7"/>
      <c r="E72" s="7"/>
      <c r="F72" s="7"/>
    </row>
  </sheetData>
  <mergeCells count="14">
    <mergeCell ref="E23:E24"/>
    <mergeCell ref="F23:F24"/>
    <mergeCell ref="G23:G24"/>
    <mergeCell ref="A23:A24"/>
    <mergeCell ref="B23:B24"/>
    <mergeCell ref="C23:C24"/>
    <mergeCell ref="D23:D24"/>
    <mergeCell ref="A1:A2"/>
    <mergeCell ref="G1:G2"/>
    <mergeCell ref="B1:B2"/>
    <mergeCell ref="E1:E2"/>
    <mergeCell ref="F1:F2"/>
    <mergeCell ref="C1:C2"/>
    <mergeCell ref="D1:D2"/>
  </mergeCells>
  <printOptions/>
  <pageMargins left="0.75" right="0.75" top="1" bottom="1" header="0.5" footer="0.5"/>
  <pageSetup horizontalDpi="600" verticalDpi="600" orientation="landscape" paperSize="9" scale="60" r:id="rId1"/>
  <headerFooter alignWithMargins="0">
    <oddHeader>&amp;L&amp;"Arial,tučné"&amp;14Telefónica O2 Czech Republic - FACTS AND FIGURES&amp;RJuly 24, 2006</oddHeader>
    <oddFooter>&amp;L&amp;"Arial,tučné"Investor Relations&amp;"Arial,obyčejné"
Tel. +420 271 462 076&amp;Cemail: investor.relations@ct.cz&amp;R3 of 7</oddFooter>
  </headerFooter>
</worksheet>
</file>

<file path=xl/worksheets/sheet4.xml><?xml version="1.0" encoding="utf-8"?>
<worksheet xmlns="http://schemas.openxmlformats.org/spreadsheetml/2006/main" xmlns:r="http://schemas.openxmlformats.org/officeDocument/2006/relationships">
  <dimension ref="A1:I83"/>
  <sheetViews>
    <sheetView showGridLines="0" workbookViewId="0" topLeftCell="A41">
      <selection activeCell="F65" sqref="F65"/>
    </sheetView>
  </sheetViews>
  <sheetFormatPr defaultColWidth="9.140625" defaultRowHeight="12.75"/>
  <cols>
    <col min="1" max="1" width="57.28125" style="66" customWidth="1"/>
    <col min="2" max="3" width="8.28125" style="66" customWidth="1"/>
    <col min="4" max="4" width="9.421875" style="66" bestFit="1" customWidth="1"/>
    <col min="5" max="6" width="10.7109375" style="66" customWidth="1"/>
    <col min="7" max="7" width="15.57421875" style="66" customWidth="1"/>
    <col min="8" max="92" width="10.7109375" style="66" customWidth="1"/>
    <col min="93" max="16384" width="46.421875" style="66" customWidth="1"/>
  </cols>
  <sheetData>
    <row r="1" spans="1:7" ht="12.75" customHeight="1">
      <c r="A1" s="298" t="s">
        <v>129</v>
      </c>
      <c r="B1" s="300">
        <v>2004</v>
      </c>
      <c r="C1" s="273">
        <v>2005</v>
      </c>
      <c r="D1" s="303" t="s">
        <v>88</v>
      </c>
      <c r="E1" s="275" t="s">
        <v>187</v>
      </c>
      <c r="F1" s="277" t="s">
        <v>188</v>
      </c>
      <c r="G1" s="279" t="s">
        <v>190</v>
      </c>
    </row>
    <row r="2" spans="1:7" ht="12.75">
      <c r="A2" s="271"/>
      <c r="B2" s="304"/>
      <c r="C2" s="305"/>
      <c r="D2" s="272"/>
      <c r="E2" s="276"/>
      <c r="F2" s="278"/>
      <c r="G2" s="280"/>
    </row>
    <row r="3" spans="1:7" ht="12.75">
      <c r="A3" s="97" t="s">
        <v>104</v>
      </c>
      <c r="B3" s="98">
        <f>SUM(B4:B8)</f>
        <v>124821</v>
      </c>
      <c r="C3" s="99">
        <f>SUM(C4:C8)</f>
        <v>111359</v>
      </c>
      <c r="D3" s="100">
        <f>C3/B3-1</f>
        <v>-0.10785044183270442</v>
      </c>
      <c r="E3" s="98">
        <f>SUM(E4:E8)</f>
        <v>116994.68512625089</v>
      </c>
      <c r="F3" s="99">
        <f>SUM(F4:F8)</f>
        <v>105558</v>
      </c>
      <c r="G3" s="100">
        <f>F3/E3-1</f>
        <v>-0.09775388611806912</v>
      </c>
    </row>
    <row r="4" spans="1:7" ht="12.75">
      <c r="A4" s="67" t="s">
        <v>105</v>
      </c>
      <c r="B4" s="68">
        <v>11688</v>
      </c>
      <c r="C4" s="69">
        <v>9526</v>
      </c>
      <c r="D4" s="70">
        <f>C4/B4-1</f>
        <v>-0.1849760438056126</v>
      </c>
      <c r="E4" s="68">
        <v>10531.545392421602</v>
      </c>
      <c r="F4" s="69">
        <v>8803</v>
      </c>
      <c r="G4" s="70">
        <f>F4/E4-1</f>
        <v>-0.16413027034621586</v>
      </c>
    </row>
    <row r="5" spans="1:7" ht="12.75">
      <c r="A5" s="67" t="s">
        <v>106</v>
      </c>
      <c r="B5" s="68">
        <v>13320</v>
      </c>
      <c r="C5" s="69">
        <v>13320</v>
      </c>
      <c r="D5" s="70">
        <f>C5/B5-1</f>
        <v>0</v>
      </c>
      <c r="E5" s="68">
        <v>13320</v>
      </c>
      <c r="F5" s="69">
        <v>13320</v>
      </c>
      <c r="G5" s="70">
        <f>F5/E5-1</f>
        <v>0</v>
      </c>
    </row>
    <row r="6" spans="1:7" ht="12.75" customHeight="1">
      <c r="A6" s="67" t="s">
        <v>107</v>
      </c>
      <c r="B6" s="68">
        <v>99345</v>
      </c>
      <c r="C6" s="69">
        <v>88003</v>
      </c>
      <c r="D6" s="70">
        <f>C6/B6-1</f>
        <v>-0.11416779908400021</v>
      </c>
      <c r="E6" s="68">
        <v>92827.19373382929</v>
      </c>
      <c r="F6" s="69">
        <v>83007</v>
      </c>
      <c r="G6" s="70">
        <f>F6/E6-1</f>
        <v>-0.10579005288027454</v>
      </c>
    </row>
    <row r="7" spans="1:7" ht="12" customHeight="1">
      <c r="A7" s="67" t="s">
        <v>108</v>
      </c>
      <c r="B7" s="68">
        <v>468</v>
      </c>
      <c r="C7" s="69">
        <v>510</v>
      </c>
      <c r="D7" s="70">
        <f>C7/B7-1</f>
        <v>0.08974358974358965</v>
      </c>
      <c r="E7" s="68">
        <v>315.94599999999775</v>
      </c>
      <c r="F7" s="69">
        <v>428</v>
      </c>
      <c r="G7" s="70">
        <f>F7/E7-1</f>
        <v>0.3546618725984916</v>
      </c>
    </row>
    <row r="8" spans="1:7" ht="12.75" customHeight="1">
      <c r="A8" s="67" t="s">
        <v>109</v>
      </c>
      <c r="B8" s="68">
        <v>0</v>
      </c>
      <c r="C8" s="69">
        <v>0</v>
      </c>
      <c r="D8" s="70">
        <v>0</v>
      </c>
      <c r="E8" s="68">
        <v>0</v>
      </c>
      <c r="F8" s="69">
        <v>0</v>
      </c>
      <c r="G8" s="70">
        <v>0</v>
      </c>
    </row>
    <row r="9" spans="1:7" ht="5.25" customHeight="1">
      <c r="A9" s="67"/>
      <c r="B9" s="68"/>
      <c r="C9" s="69"/>
      <c r="D9" s="71"/>
      <c r="E9" s="68"/>
      <c r="F9" s="69"/>
      <c r="G9" s="71"/>
    </row>
    <row r="10" spans="1:7" ht="12.75">
      <c r="A10" s="101" t="s">
        <v>89</v>
      </c>
      <c r="B10" s="102">
        <f>SUM(B11:B15)</f>
        <v>9840</v>
      </c>
      <c r="C10" s="103">
        <f>SUM(C11:C15)</f>
        <v>12492</v>
      </c>
      <c r="D10" s="104">
        <f aca="true" t="shared" si="0" ref="D10:D15">C10/B10-1</f>
        <v>0.26951219512195124</v>
      </c>
      <c r="E10" s="102">
        <f>SUM(E11:E15)</f>
        <v>10988.862000000003</v>
      </c>
      <c r="F10" s="103">
        <f>SUM(F11:F15)</f>
        <v>21005</v>
      </c>
      <c r="G10" s="104">
        <f aca="true" t="shared" si="1" ref="G10:G15">F10/E10-1</f>
        <v>0.9114809158582566</v>
      </c>
    </row>
    <row r="11" spans="1:7" ht="12.75">
      <c r="A11" s="67" t="s">
        <v>110</v>
      </c>
      <c r="B11" s="68">
        <v>713</v>
      </c>
      <c r="C11" s="69">
        <v>716</v>
      </c>
      <c r="D11" s="70">
        <f t="shared" si="0"/>
        <v>0.004207573632538653</v>
      </c>
      <c r="E11" s="68">
        <v>595.761</v>
      </c>
      <c r="F11" s="69">
        <v>583</v>
      </c>
      <c r="G11" s="70">
        <f t="shared" si="1"/>
        <v>-0.021419663254224397</v>
      </c>
    </row>
    <row r="12" spans="1:7" ht="12.75">
      <c r="A12" s="67" t="s">
        <v>111</v>
      </c>
      <c r="B12" s="68">
        <v>8286</v>
      </c>
      <c r="C12" s="69">
        <v>8013</v>
      </c>
      <c r="D12" s="70">
        <f t="shared" si="0"/>
        <v>-0.03294713975380159</v>
      </c>
      <c r="E12" s="68">
        <v>9059.588000000002</v>
      </c>
      <c r="F12" s="69">
        <v>9058</v>
      </c>
      <c r="G12" s="70">
        <f t="shared" si="1"/>
        <v>-0.0001752839091581082</v>
      </c>
    </row>
    <row r="13" spans="1:7" ht="12.75">
      <c r="A13" s="67" t="s">
        <v>112</v>
      </c>
      <c r="B13" s="68">
        <v>166</v>
      </c>
      <c r="C13" s="69">
        <v>124</v>
      </c>
      <c r="D13" s="70">
        <f t="shared" si="0"/>
        <v>-0.2530120481927711</v>
      </c>
      <c r="E13" s="68">
        <v>285.468</v>
      </c>
      <c r="F13" s="69">
        <v>0</v>
      </c>
      <c r="G13" s="70">
        <f t="shared" si="1"/>
        <v>-1</v>
      </c>
    </row>
    <row r="14" spans="1:7" ht="12.75">
      <c r="A14" s="67" t="s">
        <v>113</v>
      </c>
      <c r="B14" s="68">
        <v>195</v>
      </c>
      <c r="C14" s="69">
        <v>0</v>
      </c>
      <c r="D14" s="70">
        <f t="shared" si="0"/>
        <v>-1</v>
      </c>
      <c r="E14" s="68">
        <v>74.59700000000001</v>
      </c>
      <c r="F14" s="69">
        <v>63</v>
      </c>
      <c r="G14" s="70">
        <f t="shared" si="1"/>
        <v>-0.15546201589876274</v>
      </c>
    </row>
    <row r="15" spans="1:7" ht="12.75">
      <c r="A15" s="67" t="s">
        <v>114</v>
      </c>
      <c r="B15" s="68">
        <v>480</v>
      </c>
      <c r="C15" s="69">
        <v>3639</v>
      </c>
      <c r="D15" s="70">
        <f t="shared" si="0"/>
        <v>6.58125</v>
      </c>
      <c r="E15" s="68">
        <v>973.448</v>
      </c>
      <c r="F15" s="69">
        <v>11301</v>
      </c>
      <c r="G15" s="70">
        <f t="shared" si="1"/>
        <v>10.60924877343217</v>
      </c>
    </row>
    <row r="16" spans="1:7" ht="7.5" customHeight="1">
      <c r="A16" s="67"/>
      <c r="B16" s="68"/>
      <c r="C16" s="69"/>
      <c r="D16" s="70"/>
      <c r="E16" s="68"/>
      <c r="F16" s="69"/>
      <c r="G16" s="70"/>
    </row>
    <row r="17" spans="1:7" ht="12.75">
      <c r="A17" s="101" t="s">
        <v>128</v>
      </c>
      <c r="B17" s="102">
        <v>0</v>
      </c>
      <c r="C17" s="103">
        <v>360</v>
      </c>
      <c r="D17" s="104" t="s">
        <v>69</v>
      </c>
      <c r="E17" s="102">
        <v>318</v>
      </c>
      <c r="F17" s="103">
        <v>247</v>
      </c>
      <c r="G17" s="104" t="s">
        <v>69</v>
      </c>
    </row>
    <row r="18" spans="1:7" ht="5.25" customHeight="1">
      <c r="A18" s="72" t="s">
        <v>87</v>
      </c>
      <c r="B18" s="73" t="s">
        <v>87</v>
      </c>
      <c r="C18" s="74" t="s">
        <v>87</v>
      </c>
      <c r="D18" s="75" t="s">
        <v>87</v>
      </c>
      <c r="E18" s="73" t="s">
        <v>87</v>
      </c>
      <c r="F18" s="74" t="s">
        <v>87</v>
      </c>
      <c r="G18" s="75" t="s">
        <v>87</v>
      </c>
    </row>
    <row r="19" spans="1:7" ht="12.75">
      <c r="A19" s="101" t="s">
        <v>90</v>
      </c>
      <c r="B19" s="102">
        <f>B3+B10+B17</f>
        <v>134661</v>
      </c>
      <c r="C19" s="103">
        <f>C3+C10+C17</f>
        <v>124211</v>
      </c>
      <c r="D19" s="104">
        <f>C19/B19-1</f>
        <v>-0.07760227534326936</v>
      </c>
      <c r="E19" s="102">
        <f>E3+E10+E17</f>
        <v>128301.5471262509</v>
      </c>
      <c r="F19" s="103">
        <f>F3+F10+F17</f>
        <v>126810</v>
      </c>
      <c r="G19" s="104">
        <f>F19/E19-1</f>
        <v>-0.011625324554996874</v>
      </c>
    </row>
    <row r="20" spans="1:7" ht="13.5" customHeight="1">
      <c r="A20" s="67"/>
      <c r="B20" s="68"/>
      <c r="C20" s="69"/>
      <c r="D20" s="70"/>
      <c r="E20" s="68"/>
      <c r="F20" s="69"/>
      <c r="G20" s="70"/>
    </row>
    <row r="21" spans="1:7" ht="12.75">
      <c r="A21" s="101" t="s">
        <v>91</v>
      </c>
      <c r="B21" s="105">
        <f>SUM(B22:B23)</f>
        <v>88705</v>
      </c>
      <c r="C21" s="106">
        <f>SUM(C22:C23)</f>
        <v>94975</v>
      </c>
      <c r="D21" s="104">
        <f>C21/B21-1</f>
        <v>0.0706837269601488</v>
      </c>
      <c r="E21" s="105">
        <f>SUM(E22:E23)</f>
        <v>91505</v>
      </c>
      <c r="F21" s="106">
        <f>SUM(F22:F23)</f>
        <v>84772</v>
      </c>
      <c r="G21" s="104">
        <f>F21/E21-1</f>
        <v>-0.0735806786514398</v>
      </c>
    </row>
    <row r="22" spans="1:7" ht="12.75">
      <c r="A22" s="67" t="s">
        <v>115</v>
      </c>
      <c r="B22" s="68">
        <v>88699</v>
      </c>
      <c r="C22" s="69">
        <v>94975</v>
      </c>
      <c r="D22" s="70">
        <f>C22/B22-1</f>
        <v>0.07075615283148617</v>
      </c>
      <c r="E22" s="68">
        <v>91505</v>
      </c>
      <c r="F22" s="69">
        <v>84772</v>
      </c>
      <c r="G22" s="70">
        <f>F22/E22-1</f>
        <v>-0.0735806786514398</v>
      </c>
    </row>
    <row r="23" spans="1:7" ht="12.75">
      <c r="A23" s="67" t="s">
        <v>116</v>
      </c>
      <c r="B23" s="68">
        <v>6</v>
      </c>
      <c r="C23" s="69">
        <v>0</v>
      </c>
      <c r="D23" s="70">
        <f>C23/B23-1</f>
        <v>-1</v>
      </c>
      <c r="E23" s="68">
        <v>0</v>
      </c>
      <c r="F23" s="69">
        <v>0</v>
      </c>
      <c r="G23" s="70" t="s">
        <v>69</v>
      </c>
    </row>
    <row r="24" spans="1:7" ht="6" customHeight="1">
      <c r="A24" s="67"/>
      <c r="B24" s="68"/>
      <c r="C24" s="69"/>
      <c r="D24" s="71"/>
      <c r="E24" s="68"/>
      <c r="F24" s="69"/>
      <c r="G24" s="71"/>
    </row>
    <row r="25" spans="1:7" ht="12.75">
      <c r="A25" s="101" t="s">
        <v>117</v>
      </c>
      <c r="B25" s="105">
        <f>SUM(B26:B29)</f>
        <v>26196</v>
      </c>
      <c r="C25" s="106">
        <f>SUM(C26:C29)</f>
        <v>18421</v>
      </c>
      <c r="D25" s="104">
        <f>C25/B25-1</f>
        <v>-0.2968010383264621</v>
      </c>
      <c r="E25" s="105">
        <f>SUM(E26:E29)</f>
        <v>20411</v>
      </c>
      <c r="F25" s="106">
        <f>SUM(F26:F29)</f>
        <v>17199</v>
      </c>
      <c r="G25" s="104">
        <f>F25/E25-1</f>
        <v>-0.1573661261084709</v>
      </c>
    </row>
    <row r="26" spans="1:9" ht="12.75">
      <c r="A26" s="67" t="s">
        <v>118</v>
      </c>
      <c r="B26" s="76">
        <v>16799</v>
      </c>
      <c r="C26" s="77">
        <v>9324</v>
      </c>
      <c r="D26" s="70">
        <f>C26/B26-1</f>
        <v>-0.44496696231918564</v>
      </c>
      <c r="E26" s="76">
        <v>10204</v>
      </c>
      <c r="F26" s="77">
        <v>9268</v>
      </c>
      <c r="G26" s="70">
        <f>F26/E26-1</f>
        <v>-0.09172873382987068</v>
      </c>
      <c r="H26" s="49"/>
      <c r="I26" s="49"/>
    </row>
    <row r="27" spans="1:8" ht="12.75">
      <c r="A27" s="67" t="s">
        <v>119</v>
      </c>
      <c r="B27" s="76">
        <v>6041</v>
      </c>
      <c r="C27" s="77">
        <v>5721</v>
      </c>
      <c r="D27" s="70">
        <f>C27/B27-1</f>
        <v>-0.05297136235722566</v>
      </c>
      <c r="E27" s="76">
        <v>6052</v>
      </c>
      <c r="F27" s="77">
        <v>5024</v>
      </c>
      <c r="G27" s="70">
        <f>F27/E27-1</f>
        <v>-0.16986120290812956</v>
      </c>
      <c r="H27" s="49"/>
    </row>
    <row r="28" spans="1:7" ht="12.75">
      <c r="A28" s="67" t="s">
        <v>120</v>
      </c>
      <c r="B28" s="76">
        <v>1566</v>
      </c>
      <c r="C28" s="77">
        <v>2111</v>
      </c>
      <c r="D28" s="70">
        <f>C28/B28-1</f>
        <v>0.34802043422733075</v>
      </c>
      <c r="E28" s="76">
        <v>2705</v>
      </c>
      <c r="F28" s="77">
        <v>1895</v>
      </c>
      <c r="G28" s="70">
        <f>F28/E28-1</f>
        <v>-0.29944547134935307</v>
      </c>
    </row>
    <row r="29" spans="1:7" ht="12.75">
      <c r="A29" s="67" t="s">
        <v>121</v>
      </c>
      <c r="B29" s="76">
        <v>1790</v>
      </c>
      <c r="C29" s="77">
        <v>1265</v>
      </c>
      <c r="D29" s="70">
        <f>C29/B29-1</f>
        <v>-0.2932960893854749</v>
      </c>
      <c r="E29" s="76">
        <v>1450</v>
      </c>
      <c r="F29" s="77">
        <v>1012</v>
      </c>
      <c r="G29" s="70">
        <f>F29/E29-1</f>
        <v>-0.3020689655172414</v>
      </c>
    </row>
    <row r="30" spans="1:7" ht="6.75" customHeight="1">
      <c r="A30" s="67"/>
      <c r="B30" s="76"/>
      <c r="C30" s="77"/>
      <c r="D30" s="70"/>
      <c r="E30" s="76"/>
      <c r="F30" s="77"/>
      <c r="G30" s="70"/>
    </row>
    <row r="31" spans="1:7" ht="12.75">
      <c r="A31" s="101" t="s">
        <v>122</v>
      </c>
      <c r="B31" s="105">
        <f>SUM(B32:B35)</f>
        <v>19760</v>
      </c>
      <c r="C31" s="106">
        <f>SUM(C32:C35)</f>
        <v>10815</v>
      </c>
      <c r="D31" s="104">
        <f>C31/B31-1</f>
        <v>-0.4526821862348178</v>
      </c>
      <c r="E31" s="105">
        <f>SUM(E32:E35)</f>
        <v>16386</v>
      </c>
      <c r="F31" s="106">
        <f>SUM(F32:F35)</f>
        <v>24839</v>
      </c>
      <c r="G31" s="104">
        <f>F31/E31-1</f>
        <v>0.5158672037104846</v>
      </c>
    </row>
    <row r="32" spans="1:7" ht="12.75">
      <c r="A32" s="67" t="s">
        <v>123</v>
      </c>
      <c r="B32" s="76">
        <v>9177</v>
      </c>
      <c r="C32" s="77">
        <v>307</v>
      </c>
      <c r="D32" s="70">
        <f>C32/B32-1</f>
        <v>-0.9665468017870764</v>
      </c>
      <c r="E32" s="76">
        <v>6998</v>
      </c>
      <c r="F32" s="77">
        <v>407</v>
      </c>
      <c r="G32" s="70">
        <f>F32/E32-1</f>
        <v>-0.9418405258645327</v>
      </c>
    </row>
    <row r="33" spans="1:7" ht="12.75">
      <c r="A33" s="67" t="s">
        <v>124</v>
      </c>
      <c r="B33" s="76">
        <v>8979</v>
      </c>
      <c r="C33" s="77">
        <v>6850</v>
      </c>
      <c r="D33" s="70">
        <f>C33/B33-1</f>
        <v>-0.23710880944425883</v>
      </c>
      <c r="E33" s="76">
        <v>5225</v>
      </c>
      <c r="F33" s="77">
        <v>6245</v>
      </c>
      <c r="G33" s="70">
        <f>F33/E33-1</f>
        <v>0.19521531100478473</v>
      </c>
    </row>
    <row r="34" spans="1:7" ht="12.75">
      <c r="A34" s="67" t="s">
        <v>125</v>
      </c>
      <c r="B34" s="76">
        <v>738</v>
      </c>
      <c r="C34" s="77">
        <v>251</v>
      </c>
      <c r="D34" s="70">
        <f>C34/B34-1</f>
        <v>-0.6598915989159891</v>
      </c>
      <c r="E34" s="76">
        <v>349</v>
      </c>
      <c r="F34" s="77">
        <v>297</v>
      </c>
      <c r="G34" s="70">
        <f>F34/E34-1</f>
        <v>-0.14899713467048714</v>
      </c>
    </row>
    <row r="35" spans="1:7" ht="12.75">
      <c r="A35" s="67" t="s">
        <v>126</v>
      </c>
      <c r="B35" s="76">
        <v>866</v>
      </c>
      <c r="C35" s="77">
        <v>3407</v>
      </c>
      <c r="D35" s="70">
        <f>C35/B35-1</f>
        <v>2.9341801385681294</v>
      </c>
      <c r="E35" s="76">
        <v>3814</v>
      </c>
      <c r="F35" s="77">
        <v>17890</v>
      </c>
      <c r="G35" s="70">
        <f>F35/E35-1</f>
        <v>3.6906135291033033</v>
      </c>
    </row>
    <row r="36" spans="1:7" ht="6.75" customHeight="1">
      <c r="A36" s="67"/>
      <c r="B36" s="76"/>
      <c r="C36" s="77"/>
      <c r="D36" s="70"/>
      <c r="E36" s="76"/>
      <c r="F36" s="77"/>
      <c r="G36" s="70"/>
    </row>
    <row r="37" spans="1:7" ht="25.5">
      <c r="A37" s="101" t="s">
        <v>193</v>
      </c>
      <c r="B37" s="105">
        <v>0</v>
      </c>
      <c r="C37" s="106">
        <v>0</v>
      </c>
      <c r="D37" s="104">
        <v>0</v>
      </c>
      <c r="E37" s="105">
        <v>0</v>
      </c>
      <c r="F37" s="106">
        <v>0</v>
      </c>
      <c r="G37" s="104" t="s">
        <v>69</v>
      </c>
    </row>
    <row r="38" spans="1:7" ht="6" customHeight="1">
      <c r="A38" s="72" t="s">
        <v>87</v>
      </c>
      <c r="B38" s="73" t="s">
        <v>87</v>
      </c>
      <c r="C38" s="74" t="s">
        <v>87</v>
      </c>
      <c r="D38" s="75" t="s">
        <v>87</v>
      </c>
      <c r="E38" s="73" t="s">
        <v>87</v>
      </c>
      <c r="F38" s="74" t="s">
        <v>87</v>
      </c>
      <c r="G38" s="75" t="s">
        <v>87</v>
      </c>
    </row>
    <row r="39" spans="1:7" ht="12.75">
      <c r="A39" s="107" t="s">
        <v>92</v>
      </c>
      <c r="B39" s="108">
        <f>B21+B25+B31+B37</f>
        <v>134661</v>
      </c>
      <c r="C39" s="109">
        <f>C21+C25+C31+C37</f>
        <v>124211</v>
      </c>
      <c r="D39" s="110">
        <f>C39/B39-1</f>
        <v>-0.07760227534326936</v>
      </c>
      <c r="E39" s="108">
        <f>E21+E25+E31+E37</f>
        <v>128302</v>
      </c>
      <c r="F39" s="109">
        <f>F21+F25+F31+F37</f>
        <v>126810</v>
      </c>
      <c r="G39" s="110">
        <f>F39/E39-1</f>
        <v>-0.011628813268694138</v>
      </c>
    </row>
    <row r="40" spans="1:3" ht="12.75">
      <c r="A40" s="78"/>
      <c r="B40" s="79"/>
      <c r="C40" s="79"/>
    </row>
    <row r="41" spans="1:7" ht="12.75" customHeight="1">
      <c r="A41" s="298" t="s">
        <v>134</v>
      </c>
      <c r="B41" s="300">
        <v>2004</v>
      </c>
      <c r="C41" s="273">
        <v>2005</v>
      </c>
      <c r="D41" s="303" t="s">
        <v>88</v>
      </c>
      <c r="E41" s="275" t="s">
        <v>187</v>
      </c>
      <c r="F41" s="277" t="s">
        <v>188</v>
      </c>
      <c r="G41" s="279" t="s">
        <v>190</v>
      </c>
    </row>
    <row r="42" spans="1:7" ht="12.75">
      <c r="A42" s="299"/>
      <c r="B42" s="301"/>
      <c r="C42" s="274"/>
      <c r="D42" s="306"/>
      <c r="E42" s="276"/>
      <c r="F42" s="278"/>
      <c r="G42" s="280"/>
    </row>
    <row r="43" spans="1:7" ht="12.75">
      <c r="A43" s="67" t="s">
        <v>93</v>
      </c>
      <c r="B43" s="76">
        <v>-1248</v>
      </c>
      <c r="C43" s="77">
        <v>-889</v>
      </c>
      <c r="D43" s="80">
        <f>C43/B43-1</f>
        <v>-0.2876602564102564</v>
      </c>
      <c r="E43" s="76">
        <v>-167</v>
      </c>
      <c r="F43" s="77">
        <v>-2</v>
      </c>
      <c r="G43" s="80">
        <f>F43/E43-1</f>
        <v>-0.9880239520958084</v>
      </c>
    </row>
    <row r="44" spans="1:7" ht="12.75">
      <c r="A44" s="67" t="s">
        <v>94</v>
      </c>
      <c r="B44" s="76">
        <v>75</v>
      </c>
      <c r="C44" s="77">
        <v>47</v>
      </c>
      <c r="D44" s="80">
        <f>C44/B44-1</f>
        <v>-0.3733333333333333</v>
      </c>
      <c r="E44" s="76">
        <v>25</v>
      </c>
      <c r="F44" s="77">
        <v>68</v>
      </c>
      <c r="G44" s="80">
        <f>F44/E44-1</f>
        <v>1.7200000000000002</v>
      </c>
    </row>
    <row r="45" spans="1:7" ht="12.75">
      <c r="A45" s="81" t="s">
        <v>95</v>
      </c>
      <c r="B45" s="76">
        <v>-2655</v>
      </c>
      <c r="C45" s="77">
        <v>-3262</v>
      </c>
      <c r="D45" s="80">
        <f>C45/B45-1</f>
        <v>0.22862523540489632</v>
      </c>
      <c r="E45" s="76">
        <v>-1935</v>
      </c>
      <c r="F45" s="77">
        <v>-2146</v>
      </c>
      <c r="G45" s="80">
        <f>F45/E45-1</f>
        <v>0.10904392764857884</v>
      </c>
    </row>
    <row r="46" spans="1:7" ht="12.75">
      <c r="A46" s="101" t="s">
        <v>130</v>
      </c>
      <c r="B46" s="102">
        <v>24985</v>
      </c>
      <c r="C46" s="103">
        <v>23656</v>
      </c>
      <c r="D46" s="111">
        <f>C46/B46-1</f>
        <v>-0.0531919151490895</v>
      </c>
      <c r="E46" s="102">
        <v>11731</v>
      </c>
      <c r="F46" s="103">
        <v>11187</v>
      </c>
      <c r="G46" s="111">
        <f>F46/E46-1</f>
        <v>-0.046372858238854286</v>
      </c>
    </row>
    <row r="47" spans="1:7" ht="4.5" customHeight="1">
      <c r="A47" s="67"/>
      <c r="B47" s="82"/>
      <c r="C47" s="83"/>
      <c r="D47" s="80"/>
      <c r="E47" s="82"/>
      <c r="F47" s="83"/>
      <c r="G47" s="80"/>
    </row>
    <row r="48" spans="1:7" ht="12.75" customHeight="1">
      <c r="A48" s="67" t="s">
        <v>131</v>
      </c>
      <c r="B48" s="76">
        <v>-6120</v>
      </c>
      <c r="C48" s="77">
        <v>-5200</v>
      </c>
      <c r="D48" s="80">
        <f>C48/B48-1</f>
        <v>-0.15032679738562094</v>
      </c>
      <c r="E48" s="76">
        <v>-2660</v>
      </c>
      <c r="F48" s="77">
        <v>-3442</v>
      </c>
      <c r="G48" s="80">
        <f>F48/E48-1</f>
        <v>0.2939849624060151</v>
      </c>
    </row>
    <row r="49" spans="1:7" ht="12.75">
      <c r="A49" s="67" t="s">
        <v>97</v>
      </c>
      <c r="B49" s="76">
        <v>0</v>
      </c>
      <c r="C49" s="77">
        <v>0</v>
      </c>
      <c r="D49" s="80">
        <v>0</v>
      </c>
      <c r="E49" s="76">
        <v>0</v>
      </c>
      <c r="F49" s="77">
        <v>0</v>
      </c>
      <c r="G49" s="80">
        <v>0</v>
      </c>
    </row>
    <row r="50" spans="1:7" ht="12.75">
      <c r="A50" s="67" t="s">
        <v>96</v>
      </c>
      <c r="B50" s="76">
        <v>0</v>
      </c>
      <c r="C50" s="77">
        <v>0</v>
      </c>
      <c r="D50" s="80">
        <v>0</v>
      </c>
      <c r="E50" s="76">
        <v>0</v>
      </c>
      <c r="F50" s="77">
        <v>0</v>
      </c>
      <c r="G50" s="80">
        <v>0</v>
      </c>
    </row>
    <row r="51" spans="1:7" ht="12.75">
      <c r="A51" s="67" t="s">
        <v>98</v>
      </c>
      <c r="B51" s="76">
        <v>618</v>
      </c>
      <c r="C51" s="77">
        <v>235</v>
      </c>
      <c r="D51" s="80">
        <f>C51/B51-1</f>
        <v>-0.6197411003236246</v>
      </c>
      <c r="E51" s="76">
        <v>70</v>
      </c>
      <c r="F51" s="77">
        <v>68</v>
      </c>
      <c r="G51" s="80">
        <f>F51/E51-1</f>
        <v>-0.02857142857142858</v>
      </c>
    </row>
    <row r="52" spans="1:7" ht="12.75">
      <c r="A52" s="67" t="s">
        <v>99</v>
      </c>
      <c r="B52" s="76">
        <v>265</v>
      </c>
      <c r="C52" s="77">
        <v>184</v>
      </c>
      <c r="D52" s="80">
        <f>C52/B52-1</f>
        <v>-0.3056603773584906</v>
      </c>
      <c r="E52" s="76">
        <v>125</v>
      </c>
      <c r="F52" s="77">
        <v>0</v>
      </c>
      <c r="G52" s="80">
        <f>F52/E52-1</f>
        <v>-1</v>
      </c>
    </row>
    <row r="53" spans="1:7" ht="12.75">
      <c r="A53" s="67" t="s">
        <v>132</v>
      </c>
      <c r="B53" s="76">
        <v>0</v>
      </c>
      <c r="C53" s="77">
        <v>0</v>
      </c>
      <c r="D53" s="80">
        <v>0</v>
      </c>
      <c r="E53" s="76">
        <v>0</v>
      </c>
      <c r="F53" s="77">
        <v>0</v>
      </c>
      <c r="G53" s="80">
        <v>0</v>
      </c>
    </row>
    <row r="54" spans="1:7" ht="12.75">
      <c r="A54" s="67" t="s">
        <v>133</v>
      </c>
      <c r="B54" s="76">
        <v>0</v>
      </c>
      <c r="C54" s="77">
        <v>0</v>
      </c>
      <c r="D54" s="80">
        <v>0</v>
      </c>
      <c r="E54" s="76">
        <v>0</v>
      </c>
      <c r="F54" s="77">
        <v>0</v>
      </c>
      <c r="G54" s="80">
        <v>0</v>
      </c>
    </row>
    <row r="55" spans="1:7" ht="12.75">
      <c r="A55" s="67" t="s">
        <v>161</v>
      </c>
      <c r="B55" s="76">
        <v>0</v>
      </c>
      <c r="C55" s="77">
        <v>0</v>
      </c>
      <c r="D55" s="80">
        <v>0</v>
      </c>
      <c r="E55" s="76">
        <v>0</v>
      </c>
      <c r="F55" s="77">
        <v>-3294</v>
      </c>
      <c r="G55" s="80" t="s">
        <v>69</v>
      </c>
    </row>
    <row r="56" spans="1:7" ht="12.75">
      <c r="A56" s="67" t="s">
        <v>192</v>
      </c>
      <c r="B56" s="76">
        <v>0</v>
      </c>
      <c r="C56" s="77">
        <v>0</v>
      </c>
      <c r="D56" s="80">
        <v>0</v>
      </c>
      <c r="E56" s="76">
        <v>0</v>
      </c>
      <c r="F56" s="77">
        <v>3253</v>
      </c>
      <c r="G56" s="80" t="s">
        <v>69</v>
      </c>
    </row>
    <row r="57" spans="1:7" ht="12.75">
      <c r="A57" s="101" t="s">
        <v>100</v>
      </c>
      <c r="B57" s="105">
        <f>SUM(B48:B56)</f>
        <v>-5237</v>
      </c>
      <c r="C57" s="106">
        <f>SUM(C48:C56)</f>
        <v>-4781</v>
      </c>
      <c r="D57" s="111">
        <f>C57/B57-1</f>
        <v>-0.08707275157532934</v>
      </c>
      <c r="E57" s="105">
        <f>SUM(E48:E56)</f>
        <v>-2465</v>
      </c>
      <c r="F57" s="106">
        <f>SUM(F48:F56)</f>
        <v>-3415</v>
      </c>
      <c r="G57" s="111">
        <f>F57/E57-1</f>
        <v>0.38539553752535505</v>
      </c>
    </row>
    <row r="58" spans="1:7" ht="5.25" customHeight="1">
      <c r="A58" s="84"/>
      <c r="B58" s="85"/>
      <c r="C58" s="86"/>
      <c r="D58" s="80"/>
      <c r="E58" s="85"/>
      <c r="F58" s="86"/>
      <c r="G58" s="80"/>
    </row>
    <row r="59" spans="1:7" ht="14.25">
      <c r="A59" s="112" t="s">
        <v>168</v>
      </c>
      <c r="B59" s="102">
        <f>B46+B48+B51+B53</f>
        <v>19483</v>
      </c>
      <c r="C59" s="103">
        <f>C46+C48+C51+C53</f>
        <v>18691</v>
      </c>
      <c r="D59" s="111">
        <f>C59/B59-1</f>
        <v>-0.04065082379510343</v>
      </c>
      <c r="E59" s="102">
        <f>E46+E48+E51+E53</f>
        <v>9141</v>
      </c>
      <c r="F59" s="103">
        <f>F46+F48+F51+F53</f>
        <v>7813</v>
      </c>
      <c r="G59" s="111">
        <f>F59/E59-1</f>
        <v>-0.14527950990044858</v>
      </c>
    </row>
    <row r="60" spans="1:7" ht="14.25">
      <c r="A60" s="112" t="s">
        <v>169</v>
      </c>
      <c r="B60" s="102">
        <f>B46+B48+B51+B53-B43-B44</f>
        <v>20656</v>
      </c>
      <c r="C60" s="103">
        <f>C46+C48+C51+C53-C43-C44</f>
        <v>19533</v>
      </c>
      <c r="D60" s="111">
        <f>C60/B60-1</f>
        <v>-0.05436676994577849</v>
      </c>
      <c r="E60" s="102">
        <f>E46+E48+E51-E43-E44</f>
        <v>9283</v>
      </c>
      <c r="F60" s="103">
        <f>F46+F48+F51-F43-F44</f>
        <v>7747</v>
      </c>
      <c r="G60" s="111">
        <f>F60/E60-1</f>
        <v>-0.16546375094258325</v>
      </c>
    </row>
    <row r="61" spans="1:7" ht="5.25" customHeight="1">
      <c r="A61" s="84"/>
      <c r="B61" s="85"/>
      <c r="C61" s="86"/>
      <c r="D61" s="80"/>
      <c r="E61" s="85"/>
      <c r="F61" s="86"/>
      <c r="G61" s="80"/>
    </row>
    <row r="62" spans="1:7" ht="12.75">
      <c r="A62" s="84" t="s">
        <v>101</v>
      </c>
      <c r="B62" s="76">
        <f>B46+B57</f>
        <v>19748</v>
      </c>
      <c r="C62" s="77">
        <f>C46+C57</f>
        <v>18875</v>
      </c>
      <c r="D62" s="80">
        <f>C62/B62-1</f>
        <v>-0.04420700830463842</v>
      </c>
      <c r="E62" s="76">
        <f>E46+E57</f>
        <v>9266</v>
      </c>
      <c r="F62" s="77">
        <f>F46+F57</f>
        <v>7772</v>
      </c>
      <c r="G62" s="80">
        <f>F62/E62-1</f>
        <v>-0.16123462119576948</v>
      </c>
    </row>
    <row r="63" spans="1:7" ht="12.75">
      <c r="A63" s="101" t="s">
        <v>177</v>
      </c>
      <c r="B63" s="102">
        <v>-23911</v>
      </c>
      <c r="C63" s="103">
        <v>-15813</v>
      </c>
      <c r="D63" s="111">
        <f>C63/B63-1</f>
        <v>-0.3386725774748024</v>
      </c>
      <c r="E63" s="102">
        <v>-8784</v>
      </c>
      <c r="F63" s="103">
        <v>0</v>
      </c>
      <c r="G63" s="111">
        <f>F63/E63-1</f>
        <v>-1</v>
      </c>
    </row>
    <row r="64" spans="1:7" ht="6" customHeight="1">
      <c r="A64" s="84"/>
      <c r="B64" s="85"/>
      <c r="C64" s="86"/>
      <c r="D64" s="80"/>
      <c r="E64" s="85"/>
      <c r="F64" s="86"/>
      <c r="G64" s="80"/>
    </row>
    <row r="65" spans="1:7" ht="12.75">
      <c r="A65" s="67" t="s">
        <v>102</v>
      </c>
      <c r="B65" s="68">
        <v>-6</v>
      </c>
      <c r="C65" s="69">
        <v>-4</v>
      </c>
      <c r="D65" s="80" t="s">
        <v>69</v>
      </c>
      <c r="E65" s="68">
        <v>0</v>
      </c>
      <c r="F65" s="69">
        <v>-9</v>
      </c>
      <c r="G65" s="80" t="s">
        <v>69</v>
      </c>
    </row>
    <row r="66" spans="1:7" ht="3.75" customHeight="1">
      <c r="A66" s="67"/>
      <c r="B66" s="87"/>
      <c r="C66" s="88"/>
      <c r="D66" s="80"/>
      <c r="E66" s="87"/>
      <c r="F66" s="88"/>
      <c r="G66" s="80"/>
    </row>
    <row r="67" spans="1:7" ht="12.75">
      <c r="A67" s="107" t="s">
        <v>103</v>
      </c>
      <c r="B67" s="108">
        <f>B46+B57+B63</f>
        <v>-4163</v>
      </c>
      <c r="C67" s="109">
        <f>C46+C57+C63</f>
        <v>3062</v>
      </c>
      <c r="D67" s="113" t="s">
        <v>69</v>
      </c>
      <c r="E67" s="108">
        <f>E46+E57+E63</f>
        <v>482</v>
      </c>
      <c r="F67" s="109">
        <f>F46+F57+F63</f>
        <v>7772</v>
      </c>
      <c r="G67" s="113" t="s">
        <v>69</v>
      </c>
    </row>
    <row r="68" spans="1:3" ht="12.75">
      <c r="A68" s="89"/>
      <c r="B68" s="76"/>
      <c r="C68" s="76"/>
    </row>
    <row r="69" spans="1:3" ht="14.25">
      <c r="A69" s="238" t="s">
        <v>170</v>
      </c>
      <c r="B69" s="76"/>
      <c r="C69" s="76"/>
    </row>
    <row r="70" spans="1:3" ht="14.25">
      <c r="A70" s="169" t="s">
        <v>171</v>
      </c>
      <c r="B70" s="239"/>
      <c r="C70" s="239"/>
    </row>
    <row r="71" spans="1:3" ht="14.25">
      <c r="A71" s="91"/>
      <c r="B71" s="90"/>
      <c r="C71" s="90"/>
    </row>
    <row r="72" spans="1:3" ht="14.25">
      <c r="A72" s="302"/>
      <c r="B72" s="297"/>
      <c r="C72" s="297"/>
    </row>
    <row r="73" spans="1:3" ht="14.25">
      <c r="A73" s="91"/>
      <c r="B73" s="92"/>
      <c r="C73" s="92"/>
    </row>
    <row r="74" spans="1:3" ht="14.25">
      <c r="A74" s="62"/>
      <c r="B74" s="93"/>
      <c r="C74" s="93"/>
    </row>
    <row r="75" spans="1:3" ht="14.25">
      <c r="A75" s="62"/>
      <c r="B75" s="93"/>
      <c r="C75" s="93"/>
    </row>
    <row r="76" spans="1:3" ht="14.25">
      <c r="A76" s="62"/>
      <c r="B76" s="93"/>
      <c r="C76" s="93"/>
    </row>
    <row r="77" spans="1:3" ht="14.25">
      <c r="A77" s="294"/>
      <c r="B77" s="295"/>
      <c r="C77" s="295"/>
    </row>
    <row r="78" spans="1:3" ht="14.25">
      <c r="A78" s="91"/>
      <c r="B78" s="90"/>
      <c r="C78" s="90"/>
    </row>
    <row r="79" spans="1:3" ht="14.25">
      <c r="A79" s="94"/>
      <c r="B79" s="76"/>
      <c r="C79" s="76"/>
    </row>
    <row r="80" spans="1:3" ht="14.25">
      <c r="A80" s="91"/>
      <c r="B80" s="76"/>
      <c r="C80" s="76"/>
    </row>
    <row r="81" spans="1:3" ht="14.25">
      <c r="A81" s="94"/>
      <c r="B81" s="76"/>
      <c r="C81" s="76"/>
    </row>
    <row r="82" spans="1:3" ht="14.25">
      <c r="A82" s="296"/>
      <c r="B82" s="297"/>
      <c r="C82" s="297"/>
    </row>
    <row r="83" spans="1:3" ht="12.75">
      <c r="A83" s="95"/>
      <c r="B83" s="96"/>
      <c r="C83" s="96"/>
    </row>
  </sheetData>
  <mergeCells count="17">
    <mergeCell ref="D1:D2"/>
    <mergeCell ref="C41:C42"/>
    <mergeCell ref="A1:A2"/>
    <mergeCell ref="B1:B2"/>
    <mergeCell ref="C1:C2"/>
    <mergeCell ref="D41:D42"/>
    <mergeCell ref="A77:C77"/>
    <mergeCell ref="A82:C82"/>
    <mergeCell ref="A41:A42"/>
    <mergeCell ref="B41:B42"/>
    <mergeCell ref="A72:C72"/>
    <mergeCell ref="E1:E2"/>
    <mergeCell ref="F1:F2"/>
    <mergeCell ref="G1:G2"/>
    <mergeCell ref="E41:E42"/>
    <mergeCell ref="F41:F42"/>
    <mergeCell ref="G41:G42"/>
  </mergeCells>
  <printOptions/>
  <pageMargins left="0.7480314960629921" right="0.7480314960629921" top="0.984251968503937" bottom="0.7874015748031497" header="0.5118110236220472" footer="0.3937007874015748"/>
  <pageSetup horizontalDpi="600" verticalDpi="600" orientation="landscape" paperSize="9" scale="58" r:id="rId1"/>
  <headerFooter alignWithMargins="0">
    <oddHeader>&amp;L&amp;"Arial,tučné"&amp;14Telefónica O2 Czech Republic - FACTS AND FIGURES&amp;RJuly 24, 2006</oddHeader>
    <oddFooter>&amp;L&amp;"Arial,tučné"Investor Relations&amp;"Arial,obyčejné"
Tel: +420 271 462 076&amp;Ce-mail: investor.relations@ct.cz
www.telecom.cz&amp;R4 of 7</oddFooter>
  </headerFooter>
</worksheet>
</file>

<file path=xl/worksheets/sheet5.xml><?xml version="1.0" encoding="utf-8"?>
<worksheet xmlns="http://schemas.openxmlformats.org/spreadsheetml/2006/main" xmlns:r="http://schemas.openxmlformats.org/officeDocument/2006/relationships">
  <dimension ref="A1:G78"/>
  <sheetViews>
    <sheetView showGridLines="0" workbookViewId="0" topLeftCell="A1">
      <selection activeCell="A6" sqref="A6"/>
    </sheetView>
  </sheetViews>
  <sheetFormatPr defaultColWidth="9.140625" defaultRowHeight="12.75"/>
  <cols>
    <col min="1" max="1" width="57.28125" style="66" customWidth="1"/>
    <col min="2" max="3" width="8.28125" style="66" customWidth="1"/>
    <col min="4" max="4" width="9.421875" style="66" bestFit="1" customWidth="1"/>
    <col min="5" max="6" width="10.7109375" style="66" customWidth="1"/>
    <col min="7" max="7" width="15.57421875" style="66" customWidth="1"/>
    <col min="8" max="92" width="10.7109375" style="66" customWidth="1"/>
    <col min="93" max="16384" width="46.421875" style="66" customWidth="1"/>
  </cols>
  <sheetData>
    <row r="1" spans="1:7" ht="12.75" customHeight="1">
      <c r="A1" s="298" t="s">
        <v>135</v>
      </c>
      <c r="B1" s="300">
        <v>2004</v>
      </c>
      <c r="C1" s="273">
        <v>2005</v>
      </c>
      <c r="D1" s="303" t="s">
        <v>88</v>
      </c>
      <c r="E1" s="275" t="s">
        <v>187</v>
      </c>
      <c r="F1" s="277" t="s">
        <v>188</v>
      </c>
      <c r="G1" s="279" t="s">
        <v>190</v>
      </c>
    </row>
    <row r="2" spans="1:7" ht="12.75">
      <c r="A2" s="271"/>
      <c r="B2" s="304"/>
      <c r="C2" s="305"/>
      <c r="D2" s="272"/>
      <c r="E2" s="276"/>
      <c r="F2" s="278"/>
      <c r="G2" s="280"/>
    </row>
    <row r="3" spans="1:7" ht="12.75">
      <c r="A3" s="97" t="s">
        <v>104</v>
      </c>
      <c r="B3" s="98">
        <f>SUM(B4:B7)</f>
        <v>111544</v>
      </c>
      <c r="C3" s="99">
        <f>SUM(C4:C7)</f>
        <v>100378</v>
      </c>
      <c r="D3" s="100">
        <f>C3/B3-1</f>
        <v>-0.10010399483611854</v>
      </c>
      <c r="E3" s="98">
        <f>SUM(E4:E7)</f>
        <v>105430.546</v>
      </c>
      <c r="F3" s="99">
        <f>SUM(F4:F7)</f>
        <v>96009</v>
      </c>
      <c r="G3" s="100">
        <f>F3/E3-1</f>
        <v>-0.08936258378098505</v>
      </c>
    </row>
    <row r="4" spans="1:7" ht="12.75">
      <c r="A4" s="67" t="s">
        <v>105</v>
      </c>
      <c r="B4" s="68">
        <v>3085</v>
      </c>
      <c r="C4" s="69">
        <v>1726</v>
      </c>
      <c r="D4" s="70">
        <f>C4/B4-1</f>
        <v>-0.44051863857374396</v>
      </c>
      <c r="E4" s="68">
        <v>2037.085</v>
      </c>
      <c r="F4" s="69">
        <v>1306</v>
      </c>
      <c r="G4" s="70">
        <f>F4/E4-1</f>
        <v>-0.35888782255036</v>
      </c>
    </row>
    <row r="5" spans="1:7" ht="12.75" customHeight="1">
      <c r="A5" s="67" t="s">
        <v>107</v>
      </c>
      <c r="B5" s="68">
        <v>78613</v>
      </c>
      <c r="C5" s="69">
        <v>68797</v>
      </c>
      <c r="D5" s="70">
        <f>C5/B5-1</f>
        <v>-0.12486484423695832</v>
      </c>
      <c r="E5" s="68">
        <v>73694.683</v>
      </c>
      <c r="F5" s="69">
        <v>64922</v>
      </c>
      <c r="G5" s="70">
        <f>F5/E5-1</f>
        <v>-0.11904092185320891</v>
      </c>
    </row>
    <row r="6" spans="1:7" ht="12" customHeight="1">
      <c r="A6" s="67" t="s">
        <v>108</v>
      </c>
      <c r="B6" s="68">
        <v>29846</v>
      </c>
      <c r="C6" s="69">
        <v>29855</v>
      </c>
      <c r="D6" s="70">
        <f>C6/B6-1</f>
        <v>0.00030154794612347047</v>
      </c>
      <c r="E6" s="68">
        <v>29698.778</v>
      </c>
      <c r="F6" s="69">
        <v>29781</v>
      </c>
      <c r="G6" s="70">
        <f>F6/E6-1</f>
        <v>0.0027685314190368793</v>
      </c>
    </row>
    <row r="7" spans="1:7" ht="12.75" customHeight="1">
      <c r="A7" s="67" t="s">
        <v>109</v>
      </c>
      <c r="B7" s="68">
        <v>0</v>
      </c>
      <c r="C7" s="69">
        <v>0</v>
      </c>
      <c r="D7" s="70">
        <v>0</v>
      </c>
      <c r="E7" s="68">
        <v>0</v>
      </c>
      <c r="F7" s="69">
        <v>0</v>
      </c>
      <c r="G7" s="70">
        <v>0</v>
      </c>
    </row>
    <row r="8" spans="1:7" ht="5.25" customHeight="1">
      <c r="A8" s="67"/>
      <c r="B8" s="68"/>
      <c r="C8" s="69"/>
      <c r="D8" s="71"/>
      <c r="E8" s="68"/>
      <c r="F8" s="69"/>
      <c r="G8" s="71"/>
    </row>
    <row r="9" spans="1:7" ht="12.75">
      <c r="A9" s="101" t="s">
        <v>89</v>
      </c>
      <c r="B9" s="102">
        <f>SUM(B10:B14)</f>
        <v>5747</v>
      </c>
      <c r="C9" s="103">
        <f>SUM(C10:C14)</f>
        <v>7512</v>
      </c>
      <c r="D9" s="104">
        <f>C9/B9-1</f>
        <v>0.30711675656864457</v>
      </c>
      <c r="E9" s="102">
        <f>SUM(E10:E14)</f>
        <v>5732.248</v>
      </c>
      <c r="F9" s="103">
        <f>SUM(F10:F14)</f>
        <v>12282</v>
      </c>
      <c r="G9" s="104">
        <f>F9/E9-1</f>
        <v>1.1426149043097928</v>
      </c>
    </row>
    <row r="10" spans="1:7" ht="12.75">
      <c r="A10" s="67" t="s">
        <v>110</v>
      </c>
      <c r="B10" s="68">
        <v>266</v>
      </c>
      <c r="C10" s="69">
        <v>216</v>
      </c>
      <c r="D10" s="70">
        <f>C10/B10-1</f>
        <v>-0.18796992481203012</v>
      </c>
      <c r="E10" s="68">
        <v>237.365</v>
      </c>
      <c r="F10" s="69">
        <v>213</v>
      </c>
      <c r="G10" s="70">
        <f>F10/E10-1</f>
        <v>-0.10264782086659785</v>
      </c>
    </row>
    <row r="11" spans="1:7" ht="12.75">
      <c r="A11" s="67" t="s">
        <v>111</v>
      </c>
      <c r="B11" s="68">
        <v>5042</v>
      </c>
      <c r="C11" s="69">
        <v>4937</v>
      </c>
      <c r="D11" s="70">
        <f>C11/B11-1</f>
        <v>-0.0208250694168981</v>
      </c>
      <c r="E11" s="68">
        <v>5315.847</v>
      </c>
      <c r="F11" s="69">
        <v>4897</v>
      </c>
      <c r="G11" s="70">
        <f>F11/E11-1</f>
        <v>-0.07879214732854423</v>
      </c>
    </row>
    <row r="12" spans="1:7" ht="12.75">
      <c r="A12" s="67" t="s">
        <v>112</v>
      </c>
      <c r="B12" s="68">
        <v>0</v>
      </c>
      <c r="C12" s="69">
        <v>0</v>
      </c>
      <c r="D12" s="70">
        <v>0</v>
      </c>
      <c r="E12" s="68">
        <v>0</v>
      </c>
      <c r="F12" s="69">
        <v>0</v>
      </c>
      <c r="G12" s="70">
        <v>0</v>
      </c>
    </row>
    <row r="13" spans="1:7" ht="12.75">
      <c r="A13" s="67" t="s">
        <v>113</v>
      </c>
      <c r="B13" s="68">
        <v>225</v>
      </c>
      <c r="C13" s="69">
        <v>17</v>
      </c>
      <c r="D13" s="70">
        <f>C13/B13-1</f>
        <v>-0.9244444444444444</v>
      </c>
      <c r="E13" s="68">
        <v>88.031</v>
      </c>
      <c r="F13" s="69">
        <v>64</v>
      </c>
      <c r="G13" s="70">
        <f>F13/E13-1</f>
        <v>-0.2729833808544718</v>
      </c>
    </row>
    <row r="14" spans="1:7" ht="12.75">
      <c r="A14" s="67" t="s">
        <v>114</v>
      </c>
      <c r="B14" s="68">
        <v>214</v>
      </c>
      <c r="C14" s="69">
        <v>2342</v>
      </c>
      <c r="D14" s="70" t="s">
        <v>69</v>
      </c>
      <c r="E14" s="68">
        <v>91.005</v>
      </c>
      <c r="F14" s="69">
        <v>7108</v>
      </c>
      <c r="G14" s="70" t="s">
        <v>69</v>
      </c>
    </row>
    <row r="15" spans="1:7" ht="7.5" customHeight="1">
      <c r="A15" s="67"/>
      <c r="B15" s="68"/>
      <c r="C15" s="69"/>
      <c r="D15" s="70"/>
      <c r="E15" s="68"/>
      <c r="F15" s="69"/>
      <c r="G15" s="70"/>
    </row>
    <row r="16" spans="1:7" ht="12.75">
      <c r="A16" s="101" t="s">
        <v>128</v>
      </c>
      <c r="B16" s="102">
        <v>0</v>
      </c>
      <c r="C16" s="103">
        <v>360</v>
      </c>
      <c r="D16" s="104" t="s">
        <v>69</v>
      </c>
      <c r="E16" s="102">
        <v>318</v>
      </c>
      <c r="F16" s="103">
        <v>247</v>
      </c>
      <c r="G16" s="104" t="s">
        <v>69</v>
      </c>
    </row>
    <row r="17" spans="1:7" ht="5.25" customHeight="1">
      <c r="A17" s="72" t="s">
        <v>87</v>
      </c>
      <c r="B17" s="73" t="s">
        <v>87</v>
      </c>
      <c r="C17" s="74" t="s">
        <v>87</v>
      </c>
      <c r="D17" s="75" t="s">
        <v>87</v>
      </c>
      <c r="E17" s="73" t="s">
        <v>87</v>
      </c>
      <c r="F17" s="74" t="s">
        <v>87</v>
      </c>
      <c r="G17" s="75" t="s">
        <v>87</v>
      </c>
    </row>
    <row r="18" spans="1:7" ht="12.75">
      <c r="A18" s="101" t="s">
        <v>90</v>
      </c>
      <c r="B18" s="102">
        <f>B3+B9+B16</f>
        <v>117291</v>
      </c>
      <c r="C18" s="103">
        <f>C3+C9+C16</f>
        <v>108250</v>
      </c>
      <c r="D18" s="104">
        <f>C18/B18-1</f>
        <v>-0.07708178803147725</v>
      </c>
      <c r="E18" s="102">
        <f>E3+E9+E16</f>
        <v>111480.794</v>
      </c>
      <c r="F18" s="103">
        <f>F3+F9+F16</f>
        <v>108538</v>
      </c>
      <c r="G18" s="104">
        <f>F18/E18-1</f>
        <v>-0.026397318268113423</v>
      </c>
    </row>
    <row r="19" spans="1:7" ht="13.5" customHeight="1">
      <c r="A19" s="67"/>
      <c r="B19" s="68"/>
      <c r="C19" s="69"/>
      <c r="D19" s="70"/>
      <c r="E19" s="68"/>
      <c r="F19" s="69"/>
      <c r="G19" s="70"/>
    </row>
    <row r="20" spans="1:7" ht="12.75">
      <c r="A20" s="101" t="s">
        <v>91</v>
      </c>
      <c r="B20" s="105">
        <f>SUM(B21:B22)</f>
        <v>77205</v>
      </c>
      <c r="C20" s="106">
        <f>SUM(C21:C22)</f>
        <v>84374</v>
      </c>
      <c r="D20" s="104">
        <f>C20/B20-1</f>
        <v>0.09285668026682203</v>
      </c>
      <c r="E20" s="105">
        <f>SUM(E21:E22)</f>
        <v>79842</v>
      </c>
      <c r="F20" s="106">
        <f>SUM(F21:F22)</f>
        <v>70833</v>
      </c>
      <c r="G20" s="104">
        <f>F20/E20-1</f>
        <v>-0.11283534981588639</v>
      </c>
    </row>
    <row r="21" spans="1:7" ht="12.75">
      <c r="A21" s="67" t="s">
        <v>115</v>
      </c>
      <c r="B21" s="68">
        <v>77205</v>
      </c>
      <c r="C21" s="69">
        <v>84374</v>
      </c>
      <c r="D21" s="70">
        <v>0</v>
      </c>
      <c r="E21" s="68">
        <v>79842</v>
      </c>
      <c r="F21" s="69">
        <v>70833</v>
      </c>
      <c r="G21" s="70">
        <f>F21/E21-1</f>
        <v>-0.11283534981588639</v>
      </c>
    </row>
    <row r="22" spans="1:7" ht="12.75">
      <c r="A22" s="67" t="s">
        <v>116</v>
      </c>
      <c r="B22" s="68">
        <v>0</v>
      </c>
      <c r="C22" s="69">
        <v>0</v>
      </c>
      <c r="D22" s="70">
        <v>0</v>
      </c>
      <c r="E22" s="68">
        <v>0</v>
      </c>
      <c r="F22" s="69">
        <v>0</v>
      </c>
      <c r="G22" s="70">
        <v>0</v>
      </c>
    </row>
    <row r="23" spans="1:7" ht="6" customHeight="1">
      <c r="A23" s="67"/>
      <c r="B23" s="68"/>
      <c r="C23" s="69"/>
      <c r="D23" s="71"/>
      <c r="E23" s="68"/>
      <c r="F23" s="69"/>
      <c r="G23" s="71"/>
    </row>
    <row r="24" spans="1:7" ht="12.75">
      <c r="A24" s="101" t="s">
        <v>117</v>
      </c>
      <c r="B24" s="105">
        <f>SUM(B25:B28)</f>
        <v>24587</v>
      </c>
      <c r="C24" s="106">
        <f>SUM(C25:C28)</f>
        <v>17575</v>
      </c>
      <c r="D24" s="104">
        <f>C24/B24-1</f>
        <v>-0.28519136128848577</v>
      </c>
      <c r="E24" s="105">
        <f>SUM(E25:E28)</f>
        <v>18976.975274070002</v>
      </c>
      <c r="F24" s="106">
        <f>SUM(F25:F28)</f>
        <v>16911</v>
      </c>
      <c r="G24" s="104">
        <f>F24/E24-1</f>
        <v>-0.10886746935339775</v>
      </c>
    </row>
    <row r="25" spans="1:7" ht="12.75">
      <c r="A25" s="67" t="s">
        <v>118</v>
      </c>
      <c r="B25" s="76">
        <v>16799</v>
      </c>
      <c r="C25" s="77">
        <v>9324</v>
      </c>
      <c r="D25" s="70">
        <f>C25/B25-1</f>
        <v>-0.44496696231918564</v>
      </c>
      <c r="E25" s="76">
        <v>10204</v>
      </c>
      <c r="F25" s="77">
        <v>9268</v>
      </c>
      <c r="G25" s="70">
        <f>F25/E25-1</f>
        <v>-0.09172873382987068</v>
      </c>
    </row>
    <row r="26" spans="1:7" ht="12.75">
      <c r="A26" s="67" t="s">
        <v>119</v>
      </c>
      <c r="B26" s="76">
        <v>3183</v>
      </c>
      <c r="C26" s="77">
        <v>3409</v>
      </c>
      <c r="D26" s="70">
        <f>C26/B26-1</f>
        <v>0.07100219918316064</v>
      </c>
      <c r="E26" s="76">
        <v>3259.034766</v>
      </c>
      <c r="F26" s="77">
        <v>3161</v>
      </c>
      <c r="G26" s="70">
        <f>F26/E26-1</f>
        <v>-0.030080920591198157</v>
      </c>
    </row>
    <row r="27" spans="1:7" ht="12.75">
      <c r="A27" s="67" t="s">
        <v>120</v>
      </c>
      <c r="B27" s="76">
        <v>2829</v>
      </c>
      <c r="C27" s="77">
        <v>3580</v>
      </c>
      <c r="D27" s="70">
        <f>C27/B27-1</f>
        <v>0.265464828561329</v>
      </c>
      <c r="E27" s="76">
        <v>4063.60009586</v>
      </c>
      <c r="F27" s="77">
        <v>3475</v>
      </c>
      <c r="G27" s="70">
        <f>F27/E27-1</f>
        <v>-0.1448469539263143</v>
      </c>
    </row>
    <row r="28" spans="1:7" ht="12.75">
      <c r="A28" s="67" t="s">
        <v>121</v>
      </c>
      <c r="B28" s="76">
        <v>1776</v>
      </c>
      <c r="C28" s="77">
        <v>1262</v>
      </c>
      <c r="D28" s="70">
        <f>C28/B28-1</f>
        <v>-0.2894144144144144</v>
      </c>
      <c r="E28" s="76">
        <v>1450.34041221</v>
      </c>
      <c r="F28" s="77">
        <v>1007</v>
      </c>
      <c r="G28" s="70">
        <f>F28/E28-1</f>
        <v>-0.305680244774016</v>
      </c>
    </row>
    <row r="29" spans="1:7" ht="6.75" customHeight="1">
      <c r="A29" s="67"/>
      <c r="B29" s="76"/>
      <c r="C29" s="77"/>
      <c r="D29" s="70"/>
      <c r="E29" s="76"/>
      <c r="F29" s="77"/>
      <c r="G29" s="70"/>
    </row>
    <row r="30" spans="1:7" ht="12.75">
      <c r="A30" s="101" t="s">
        <v>122</v>
      </c>
      <c r="B30" s="105">
        <f>SUM(B31:B34)</f>
        <v>15499</v>
      </c>
      <c r="C30" s="106">
        <f>SUM(C31:C34)</f>
        <v>6301</v>
      </c>
      <c r="D30" s="104">
        <f>C30/B30-1</f>
        <v>-0.5934576424285438</v>
      </c>
      <c r="E30" s="105">
        <f>SUM(E31:E34)</f>
        <v>12662.31329409269</v>
      </c>
      <c r="F30" s="106">
        <f>SUM(F31:F34)</f>
        <v>20794</v>
      </c>
      <c r="G30" s="104">
        <f>F30/E30-1</f>
        <v>0.642195980864015</v>
      </c>
    </row>
    <row r="31" spans="1:7" ht="12.75">
      <c r="A31" s="67" t="s">
        <v>123</v>
      </c>
      <c r="B31" s="76">
        <v>9146</v>
      </c>
      <c r="C31" s="77">
        <v>230</v>
      </c>
      <c r="D31" s="70">
        <f>C31/B31-1</f>
        <v>-0.9748523944893943</v>
      </c>
      <c r="E31" s="76">
        <v>6994.86862987269</v>
      </c>
      <c r="F31" s="77">
        <v>405</v>
      </c>
      <c r="G31" s="70">
        <f>F31/E31-1</f>
        <v>-0.9421004136846283</v>
      </c>
    </row>
    <row r="32" spans="1:7" ht="12.75">
      <c r="A32" s="67" t="s">
        <v>124</v>
      </c>
      <c r="B32" s="76">
        <v>3977</v>
      </c>
      <c r="C32" s="77">
        <v>4149</v>
      </c>
      <c r="D32" s="70">
        <f>C32/B32-1</f>
        <v>0.04324867990947956</v>
      </c>
      <c r="E32" s="76">
        <v>3798.22290988</v>
      </c>
      <c r="F32" s="77">
        <v>4173</v>
      </c>
      <c r="G32" s="70">
        <f>F32/E32-1</f>
        <v>0.0986716943718926</v>
      </c>
    </row>
    <row r="33" spans="1:7" ht="12.75">
      <c r="A33" s="67" t="s">
        <v>125</v>
      </c>
      <c r="B33" s="76">
        <v>736</v>
      </c>
      <c r="C33" s="77">
        <v>249</v>
      </c>
      <c r="D33" s="70">
        <f>C33/B33-1</f>
        <v>-0.6616847826086957</v>
      </c>
      <c r="E33" s="76">
        <v>348.08287754</v>
      </c>
      <c r="F33" s="77">
        <v>226</v>
      </c>
      <c r="G33" s="70">
        <f>F33/E33-1</f>
        <v>-0.350729338951672</v>
      </c>
    </row>
    <row r="34" spans="1:7" ht="12.75">
      <c r="A34" s="67" t="s">
        <v>126</v>
      </c>
      <c r="B34" s="76">
        <v>1640</v>
      </c>
      <c r="C34" s="77">
        <v>1673</v>
      </c>
      <c r="D34" s="70">
        <f>C34/B34-1</f>
        <v>0.020121951219512102</v>
      </c>
      <c r="E34" s="76">
        <v>1521.1388768</v>
      </c>
      <c r="F34" s="77">
        <v>15990</v>
      </c>
      <c r="G34" s="70">
        <f>F34/E34-1</f>
        <v>9.511860714281365</v>
      </c>
    </row>
    <row r="35" spans="1:7" ht="6.75" customHeight="1">
      <c r="A35" s="67"/>
      <c r="B35" s="76"/>
      <c r="C35" s="77"/>
      <c r="D35" s="70"/>
      <c r="E35" s="76"/>
      <c r="F35" s="77"/>
      <c r="G35" s="70"/>
    </row>
    <row r="36" spans="1:7" ht="25.5">
      <c r="A36" s="101" t="s">
        <v>127</v>
      </c>
      <c r="B36" s="105">
        <v>0</v>
      </c>
      <c r="C36" s="106">
        <v>0</v>
      </c>
      <c r="D36" s="104">
        <v>0</v>
      </c>
      <c r="E36" s="105">
        <v>0</v>
      </c>
      <c r="F36" s="106">
        <v>0</v>
      </c>
      <c r="G36" s="104">
        <v>0</v>
      </c>
    </row>
    <row r="37" spans="1:7" ht="6" customHeight="1">
      <c r="A37" s="72" t="s">
        <v>87</v>
      </c>
      <c r="B37" s="73" t="s">
        <v>87</v>
      </c>
      <c r="C37" s="74" t="s">
        <v>87</v>
      </c>
      <c r="D37" s="75" t="s">
        <v>87</v>
      </c>
      <c r="E37" s="73" t="s">
        <v>87</v>
      </c>
      <c r="F37" s="74" t="s">
        <v>87</v>
      </c>
      <c r="G37" s="75" t="s">
        <v>87</v>
      </c>
    </row>
    <row r="38" spans="1:7" ht="12.75">
      <c r="A38" s="107" t="s">
        <v>92</v>
      </c>
      <c r="B38" s="108">
        <f>B20+B24+B30+B36</f>
        <v>117291</v>
      </c>
      <c r="C38" s="109">
        <f>C20+C24+C30+C36</f>
        <v>108250</v>
      </c>
      <c r="D38" s="110">
        <f>C38/B38-1</f>
        <v>-0.07708178803147725</v>
      </c>
      <c r="E38" s="108">
        <f>E20+E24+E30+E36</f>
        <v>111481.2885681627</v>
      </c>
      <c r="F38" s="109">
        <f>F20+F24+F30+F36</f>
        <v>108538</v>
      </c>
      <c r="G38" s="110">
        <f>F38/E38-1</f>
        <v>-0.026401637494197883</v>
      </c>
    </row>
    <row r="39" spans="1:3" ht="12.75">
      <c r="A39" s="78"/>
      <c r="B39" s="79"/>
      <c r="C39" s="79"/>
    </row>
    <row r="40" spans="1:3" ht="12.75">
      <c r="A40" s="89"/>
      <c r="B40" s="76"/>
      <c r="C40" s="76"/>
    </row>
    <row r="41" spans="1:7" ht="12.75" customHeight="1">
      <c r="A41" s="298" t="s">
        <v>136</v>
      </c>
      <c r="B41" s="300">
        <v>2004</v>
      </c>
      <c r="C41" s="273">
        <v>2005</v>
      </c>
      <c r="D41" s="303" t="s">
        <v>88</v>
      </c>
      <c r="E41" s="275" t="s">
        <v>187</v>
      </c>
      <c r="F41" s="277" t="s">
        <v>188</v>
      </c>
      <c r="G41" s="279" t="s">
        <v>190</v>
      </c>
    </row>
    <row r="42" spans="1:7" ht="12.75">
      <c r="A42" s="271"/>
      <c r="B42" s="304"/>
      <c r="C42" s="305"/>
      <c r="D42" s="272"/>
      <c r="E42" s="276"/>
      <c r="F42" s="278"/>
      <c r="G42" s="280"/>
    </row>
    <row r="43" spans="1:7" ht="12.75">
      <c r="A43" s="97" t="s">
        <v>104</v>
      </c>
      <c r="B43" s="98">
        <f>SUM(B44:B47)</f>
        <v>26884</v>
      </c>
      <c r="C43" s="99">
        <f>SUM(C44:C47)</f>
        <v>25416</v>
      </c>
      <c r="D43" s="100">
        <f>C43/B43-1</f>
        <v>-0.05460496949858651</v>
      </c>
      <c r="E43" s="98">
        <f>SUM(E44:E47)</f>
        <v>25147.845932009994</v>
      </c>
      <c r="F43" s="99">
        <f>SUM(F44:F47)</f>
        <v>24111</v>
      </c>
      <c r="G43" s="100">
        <f>F43/E43-1</f>
        <v>-0.04123000971189428</v>
      </c>
    </row>
    <row r="44" spans="1:7" ht="12.75">
      <c r="A44" s="67" t="s">
        <v>105</v>
      </c>
      <c r="B44" s="68">
        <v>5517</v>
      </c>
      <c r="C44" s="69">
        <v>5884</v>
      </c>
      <c r="D44" s="70">
        <f>C44/B44-1</f>
        <v>0.06652166032263906</v>
      </c>
      <c r="E44" s="68">
        <v>5589</v>
      </c>
      <c r="F44" s="69">
        <v>5872</v>
      </c>
      <c r="G44" s="70">
        <f>F44/E44-1</f>
        <v>0.0506351762390409</v>
      </c>
    </row>
    <row r="45" spans="1:7" ht="12.75" customHeight="1">
      <c r="A45" s="67" t="s">
        <v>107</v>
      </c>
      <c r="B45" s="68">
        <v>21258</v>
      </c>
      <c r="C45" s="69">
        <v>19361</v>
      </c>
      <c r="D45" s="70">
        <f>C45/B45-1</f>
        <v>-0.0892369931319974</v>
      </c>
      <c r="E45" s="68">
        <v>19453.938932009994</v>
      </c>
      <c r="F45" s="69">
        <v>18077</v>
      </c>
      <c r="G45" s="70">
        <f>F45/E45-1</f>
        <v>-0.07077944147055715</v>
      </c>
    </row>
    <row r="46" spans="1:7" ht="12" customHeight="1">
      <c r="A46" s="67" t="s">
        <v>108</v>
      </c>
      <c r="B46" s="68">
        <v>109</v>
      </c>
      <c r="C46" s="69">
        <v>171</v>
      </c>
      <c r="D46" s="70">
        <f>C46/B46-1</f>
        <v>0.5688073394495412</v>
      </c>
      <c r="E46" s="68">
        <v>104.907</v>
      </c>
      <c r="F46" s="69">
        <v>162</v>
      </c>
      <c r="G46" s="70">
        <f>F46/E46-1</f>
        <v>0.5442248848980527</v>
      </c>
    </row>
    <row r="47" spans="1:7" ht="12.75" customHeight="1">
      <c r="A47" s="67" t="s">
        <v>109</v>
      </c>
      <c r="B47" s="68">
        <v>0</v>
      </c>
      <c r="C47" s="69">
        <v>0</v>
      </c>
      <c r="D47" s="70">
        <v>0</v>
      </c>
      <c r="E47" s="68">
        <v>0</v>
      </c>
      <c r="F47" s="69">
        <v>0</v>
      </c>
      <c r="G47" s="70">
        <v>0</v>
      </c>
    </row>
    <row r="48" spans="1:7" ht="5.25" customHeight="1">
      <c r="A48" s="67"/>
      <c r="B48" s="68"/>
      <c r="C48" s="69"/>
      <c r="D48" s="71"/>
      <c r="E48" s="68"/>
      <c r="F48" s="69"/>
      <c r="G48" s="71"/>
    </row>
    <row r="49" spans="1:7" ht="12.75">
      <c r="A49" s="101" t="s">
        <v>89</v>
      </c>
      <c r="B49" s="102">
        <f>SUM(B50:B54)</f>
        <v>4859</v>
      </c>
      <c r="C49" s="103">
        <f>SUM(C50:C54)</f>
        <v>5553</v>
      </c>
      <c r="D49" s="104">
        <f aca="true" t="shared" si="0" ref="D49:D54">C49/B49-1</f>
        <v>0.14282774233381357</v>
      </c>
      <c r="E49" s="102">
        <f>SUM(E50:E54)</f>
        <v>5984.428</v>
      </c>
      <c r="F49" s="103">
        <f>SUM(F50:F54)</f>
        <v>8936</v>
      </c>
      <c r="G49" s="104">
        <f aca="true" t="shared" si="1" ref="G49:G54">F49/E49-1</f>
        <v>0.49320870766596236</v>
      </c>
    </row>
    <row r="50" spans="1:7" ht="12.75">
      <c r="A50" s="67" t="s">
        <v>110</v>
      </c>
      <c r="B50" s="68">
        <v>447</v>
      </c>
      <c r="C50" s="69">
        <v>500</v>
      </c>
      <c r="D50" s="70">
        <f t="shared" si="0"/>
        <v>0.11856823266219241</v>
      </c>
      <c r="E50" s="68">
        <v>357.69599999999997</v>
      </c>
      <c r="F50" s="69">
        <v>368</v>
      </c>
      <c r="G50" s="70">
        <f t="shared" si="1"/>
        <v>0.028806584362139898</v>
      </c>
    </row>
    <row r="51" spans="1:7" ht="12.75">
      <c r="A51" s="67" t="s">
        <v>111</v>
      </c>
      <c r="B51" s="68">
        <v>4035</v>
      </c>
      <c r="C51" s="69">
        <v>3699</v>
      </c>
      <c r="D51" s="70">
        <f t="shared" si="0"/>
        <v>-0.083271375464684</v>
      </c>
      <c r="E51" s="68">
        <v>4503.985</v>
      </c>
      <c r="F51" s="69">
        <v>4432</v>
      </c>
      <c r="G51" s="70">
        <f t="shared" si="1"/>
        <v>-0.015982513263254616</v>
      </c>
    </row>
    <row r="52" spans="1:7" ht="12.75">
      <c r="A52" s="67" t="s">
        <v>112</v>
      </c>
      <c r="B52" s="68">
        <v>166</v>
      </c>
      <c r="C52" s="69">
        <v>124</v>
      </c>
      <c r="D52" s="70">
        <f t="shared" si="0"/>
        <v>-0.2530120481927711</v>
      </c>
      <c r="E52" s="68">
        <v>285.468</v>
      </c>
      <c r="F52" s="69">
        <v>0</v>
      </c>
      <c r="G52" s="70">
        <f t="shared" si="1"/>
        <v>-1</v>
      </c>
    </row>
    <row r="53" spans="1:7" ht="12.75">
      <c r="A53" s="67" t="s">
        <v>113</v>
      </c>
      <c r="B53" s="68">
        <v>0</v>
      </c>
      <c r="C53" s="69">
        <v>0</v>
      </c>
      <c r="D53" s="70">
        <v>0</v>
      </c>
      <c r="E53" s="68">
        <v>2.924</v>
      </c>
      <c r="F53" s="69">
        <v>5</v>
      </c>
      <c r="G53" s="70">
        <f t="shared" si="1"/>
        <v>0.7099863201094392</v>
      </c>
    </row>
    <row r="54" spans="1:7" ht="12.75">
      <c r="A54" s="67" t="s">
        <v>114</v>
      </c>
      <c r="B54" s="68">
        <v>211</v>
      </c>
      <c r="C54" s="69">
        <v>1230</v>
      </c>
      <c r="D54" s="70">
        <f t="shared" si="0"/>
        <v>4.829383886255924</v>
      </c>
      <c r="E54" s="68">
        <v>834.355</v>
      </c>
      <c r="F54" s="69">
        <v>4131</v>
      </c>
      <c r="G54" s="70">
        <f t="shared" si="1"/>
        <v>3.9511299147245476</v>
      </c>
    </row>
    <row r="55" spans="1:7" ht="7.5" customHeight="1">
      <c r="A55" s="67"/>
      <c r="B55" s="68"/>
      <c r="C55" s="69"/>
      <c r="D55" s="70"/>
      <c r="E55" s="68"/>
      <c r="F55" s="69"/>
      <c r="G55" s="70"/>
    </row>
    <row r="56" spans="1:7" ht="12.75">
      <c r="A56" s="101" t="s">
        <v>128</v>
      </c>
      <c r="B56" s="102">
        <v>0</v>
      </c>
      <c r="C56" s="103">
        <v>0</v>
      </c>
      <c r="D56" s="104">
        <v>0</v>
      </c>
      <c r="E56" s="102">
        <v>0</v>
      </c>
      <c r="F56" s="103">
        <v>0</v>
      </c>
      <c r="G56" s="104">
        <v>0</v>
      </c>
    </row>
    <row r="57" spans="1:7" ht="5.25" customHeight="1">
      <c r="A57" s="72" t="s">
        <v>87</v>
      </c>
      <c r="B57" s="73" t="s">
        <v>87</v>
      </c>
      <c r="C57" s="74" t="s">
        <v>87</v>
      </c>
      <c r="D57" s="75" t="s">
        <v>87</v>
      </c>
      <c r="E57" s="73" t="s">
        <v>87</v>
      </c>
      <c r="F57" s="74" t="s">
        <v>87</v>
      </c>
      <c r="G57" s="75" t="s">
        <v>87</v>
      </c>
    </row>
    <row r="58" spans="1:7" ht="12.75">
      <c r="A58" s="101" t="s">
        <v>90</v>
      </c>
      <c r="B58" s="102">
        <f>B43+B49+B56</f>
        <v>31743</v>
      </c>
      <c r="C58" s="103">
        <f>C43+C49+C56</f>
        <v>30969</v>
      </c>
      <c r="D58" s="104">
        <f>C58/B58-1</f>
        <v>-0.02438332860788206</v>
      </c>
      <c r="E58" s="102">
        <f>E43+E49+E56</f>
        <v>31132.273932009994</v>
      </c>
      <c r="F58" s="103">
        <f>F43+F49+F56</f>
        <v>33047</v>
      </c>
      <c r="G58" s="104">
        <f>F58/E58-1</f>
        <v>0.06150293011591734</v>
      </c>
    </row>
    <row r="59" spans="1:7" ht="13.5" customHeight="1">
      <c r="A59" s="67"/>
      <c r="B59" s="68"/>
      <c r="C59" s="69"/>
      <c r="D59" s="70"/>
      <c r="E59" s="68"/>
      <c r="F59" s="69"/>
      <c r="G59" s="70"/>
    </row>
    <row r="60" spans="1:7" ht="12.75">
      <c r="A60" s="101" t="s">
        <v>91</v>
      </c>
      <c r="B60" s="105">
        <f>SUM(B61:B62)</f>
        <v>24448</v>
      </c>
      <c r="C60" s="106">
        <f>SUM(C61:C62)</f>
        <v>22852</v>
      </c>
      <c r="D60" s="104">
        <f>C60/B60-1</f>
        <v>-0.06528141361256545</v>
      </c>
      <c r="E60" s="105">
        <f>SUM(E61:E62)</f>
        <v>24520</v>
      </c>
      <c r="F60" s="106">
        <f>SUM(F61:F62)</f>
        <v>26110</v>
      </c>
      <c r="G60" s="104">
        <f>F60/E60-1</f>
        <v>0.06484502446982066</v>
      </c>
    </row>
    <row r="61" spans="1:7" ht="12.75">
      <c r="A61" s="67" t="s">
        <v>115</v>
      </c>
      <c r="B61" s="68">
        <v>24448</v>
      </c>
      <c r="C61" s="69">
        <v>22852</v>
      </c>
      <c r="D61" s="70">
        <f>C61/B61-1</f>
        <v>-0.06528141361256545</v>
      </c>
      <c r="E61" s="68">
        <v>24520</v>
      </c>
      <c r="F61" s="69">
        <v>26110</v>
      </c>
      <c r="G61" s="70">
        <f>F61/E61-1</f>
        <v>0.06484502446982066</v>
      </c>
    </row>
    <row r="62" spans="1:7" ht="12.75">
      <c r="A62" s="67" t="s">
        <v>116</v>
      </c>
      <c r="B62" s="68">
        <v>0</v>
      </c>
      <c r="C62" s="69">
        <v>0</v>
      </c>
      <c r="D62" s="70">
        <v>0</v>
      </c>
      <c r="E62" s="68">
        <v>0</v>
      </c>
      <c r="F62" s="69">
        <v>0</v>
      </c>
      <c r="G62" s="70">
        <v>0</v>
      </c>
    </row>
    <row r="63" spans="1:7" ht="6" customHeight="1">
      <c r="A63" s="67"/>
      <c r="B63" s="68"/>
      <c r="C63" s="69"/>
      <c r="D63" s="71"/>
      <c r="E63" s="68"/>
      <c r="F63" s="69"/>
      <c r="G63" s="71"/>
    </row>
    <row r="64" spans="1:7" ht="12.75">
      <c r="A64" s="101" t="s">
        <v>117</v>
      </c>
      <c r="B64" s="105">
        <f>SUM(B65:B68)</f>
        <v>1969</v>
      </c>
      <c r="C64" s="106">
        <f>SUM(C65:C68)</f>
        <v>1941</v>
      </c>
      <c r="D64" s="104">
        <f>C64/B64-1</f>
        <v>-0.014220416455053342</v>
      </c>
      <c r="E64" s="105">
        <f>SUM(E65:E68)</f>
        <v>1859</v>
      </c>
      <c r="F64" s="106">
        <f>SUM(F65:F68)</f>
        <v>1515</v>
      </c>
      <c r="G64" s="104">
        <f>F64/E64-1</f>
        <v>-0.185045723507262</v>
      </c>
    </row>
    <row r="65" spans="1:7" ht="12.75">
      <c r="A65" s="67" t="s">
        <v>118</v>
      </c>
      <c r="B65" s="76">
        <v>0</v>
      </c>
      <c r="C65" s="77">
        <v>0</v>
      </c>
      <c r="D65" s="70">
        <v>0</v>
      </c>
      <c r="E65" s="76">
        <v>0</v>
      </c>
      <c r="F65" s="77">
        <v>0</v>
      </c>
      <c r="G65" s="70">
        <v>0</v>
      </c>
    </row>
    <row r="66" spans="1:7" ht="12.75">
      <c r="A66" s="67" t="s">
        <v>119</v>
      </c>
      <c r="B66" s="76">
        <v>1955</v>
      </c>
      <c r="C66" s="77">
        <v>1926</v>
      </c>
      <c r="D66" s="70">
        <f>C66/B66-1</f>
        <v>-0.014833759590792805</v>
      </c>
      <c r="E66" s="76">
        <v>1846</v>
      </c>
      <c r="F66" s="77">
        <v>1503</v>
      </c>
      <c r="G66" s="70">
        <f>F66/E66-1</f>
        <v>-0.18580715059588304</v>
      </c>
    </row>
    <row r="67" spans="1:7" ht="12.75">
      <c r="A67" s="67" t="s">
        <v>120</v>
      </c>
      <c r="B67" s="76">
        <v>0</v>
      </c>
      <c r="C67" s="77">
        <v>13</v>
      </c>
      <c r="D67" s="70" t="s">
        <v>69</v>
      </c>
      <c r="E67" s="76">
        <v>13</v>
      </c>
      <c r="F67" s="77">
        <v>10</v>
      </c>
      <c r="G67" s="70">
        <v>0</v>
      </c>
    </row>
    <row r="68" spans="1:7" ht="12.75">
      <c r="A68" s="67" t="s">
        <v>121</v>
      </c>
      <c r="B68" s="76">
        <v>14</v>
      </c>
      <c r="C68" s="77">
        <v>2</v>
      </c>
      <c r="D68" s="70">
        <f>C68/B68-1</f>
        <v>-0.8571428571428572</v>
      </c>
      <c r="E68" s="76">
        <v>0</v>
      </c>
      <c r="F68" s="77">
        <v>2</v>
      </c>
      <c r="G68" s="70" t="s">
        <v>69</v>
      </c>
    </row>
    <row r="69" spans="1:7" ht="6.75" customHeight="1">
      <c r="A69" s="67"/>
      <c r="B69" s="76"/>
      <c r="C69" s="77"/>
      <c r="D69" s="70"/>
      <c r="E69" s="76"/>
      <c r="F69" s="77"/>
      <c r="G69" s="70"/>
    </row>
    <row r="70" spans="1:7" ht="12.75">
      <c r="A70" s="101" t="s">
        <v>122</v>
      </c>
      <c r="B70" s="105">
        <f>SUM(B71:B74)</f>
        <v>5326</v>
      </c>
      <c r="C70" s="106">
        <f>SUM(C71:C74)</f>
        <v>6176</v>
      </c>
      <c r="D70" s="104">
        <f>C70/B70-1</f>
        <v>0.1595944423582425</v>
      </c>
      <c r="E70" s="105">
        <f>SUM(E71:E74)</f>
        <v>4753</v>
      </c>
      <c r="F70" s="106">
        <f>SUM(F71:F74)</f>
        <v>5422</v>
      </c>
      <c r="G70" s="104">
        <f>F70/E70-1</f>
        <v>0.1407532084998948</v>
      </c>
    </row>
    <row r="71" spans="1:7" ht="12.75">
      <c r="A71" s="67" t="s">
        <v>123</v>
      </c>
      <c r="B71" s="76">
        <v>31</v>
      </c>
      <c r="C71" s="77">
        <v>77</v>
      </c>
      <c r="D71" s="70">
        <f>C71/B71-1</f>
        <v>1.4838709677419355</v>
      </c>
      <c r="E71" s="76">
        <v>3</v>
      </c>
      <c r="F71" s="77">
        <v>2</v>
      </c>
      <c r="G71" s="70">
        <f>F71/E71-1</f>
        <v>-0.33333333333333337</v>
      </c>
    </row>
    <row r="72" spans="1:7" ht="12.75">
      <c r="A72" s="67" t="s">
        <v>124</v>
      </c>
      <c r="B72" s="76">
        <v>3063</v>
      </c>
      <c r="C72" s="77">
        <v>4372</v>
      </c>
      <c r="D72" s="70">
        <f>C72/B72-1</f>
        <v>0.4273587985634999</v>
      </c>
      <c r="E72" s="76">
        <v>2460</v>
      </c>
      <c r="F72" s="77">
        <v>3456</v>
      </c>
      <c r="G72" s="70">
        <f>F72/E72-1</f>
        <v>0.4048780487804877</v>
      </c>
    </row>
    <row r="73" spans="1:7" ht="12.75">
      <c r="A73" s="67" t="s">
        <v>125</v>
      </c>
      <c r="B73" s="76">
        <v>0</v>
      </c>
      <c r="C73" s="77">
        <v>0</v>
      </c>
      <c r="D73" s="70">
        <v>0</v>
      </c>
      <c r="E73" s="76"/>
      <c r="F73" s="77">
        <v>70</v>
      </c>
      <c r="G73" s="70" t="s">
        <v>69</v>
      </c>
    </row>
    <row r="74" spans="1:7" ht="12.75">
      <c r="A74" s="67" t="s">
        <v>126</v>
      </c>
      <c r="B74" s="76">
        <v>2232</v>
      </c>
      <c r="C74" s="77">
        <v>1727</v>
      </c>
      <c r="D74" s="70">
        <f>C74/B74-1</f>
        <v>-0.22625448028673834</v>
      </c>
      <c r="E74" s="76">
        <v>2290</v>
      </c>
      <c r="F74" s="77">
        <v>1894</v>
      </c>
      <c r="G74" s="70">
        <f>F74/E74-1</f>
        <v>-0.17292576419213979</v>
      </c>
    </row>
    <row r="75" spans="1:7" ht="6.75" customHeight="1">
      <c r="A75" s="67"/>
      <c r="B75" s="76"/>
      <c r="C75" s="77"/>
      <c r="D75" s="70"/>
      <c r="E75" s="76"/>
      <c r="F75" s="77"/>
      <c r="G75" s="70"/>
    </row>
    <row r="76" spans="1:7" ht="25.5">
      <c r="A76" s="101" t="s">
        <v>127</v>
      </c>
      <c r="B76" s="105">
        <v>0</v>
      </c>
      <c r="C76" s="106">
        <v>0</v>
      </c>
      <c r="D76" s="104">
        <v>0</v>
      </c>
      <c r="E76" s="105">
        <v>0</v>
      </c>
      <c r="F76" s="106">
        <v>0</v>
      </c>
      <c r="G76" s="104">
        <v>0</v>
      </c>
    </row>
    <row r="77" spans="1:7" ht="6" customHeight="1">
      <c r="A77" s="72" t="s">
        <v>87</v>
      </c>
      <c r="B77" s="73" t="s">
        <v>87</v>
      </c>
      <c r="C77" s="74" t="s">
        <v>87</v>
      </c>
      <c r="D77" s="75" t="s">
        <v>87</v>
      </c>
      <c r="E77" s="73" t="s">
        <v>87</v>
      </c>
      <c r="F77" s="74" t="s">
        <v>87</v>
      </c>
      <c r="G77" s="75" t="s">
        <v>87</v>
      </c>
    </row>
    <row r="78" spans="1:7" ht="12.75">
      <c r="A78" s="107" t="s">
        <v>92</v>
      </c>
      <c r="B78" s="108">
        <f>B60+B64+B70+B76</f>
        <v>31743</v>
      </c>
      <c r="C78" s="109">
        <f>C60+C64+C70+C76</f>
        <v>30969</v>
      </c>
      <c r="D78" s="110">
        <f>C78/B78-1</f>
        <v>-0.02438332860788206</v>
      </c>
      <c r="E78" s="108">
        <f>E60+E64+E70+E76</f>
        <v>31132</v>
      </c>
      <c r="F78" s="109">
        <f>F60+F64+F70+F76</f>
        <v>33047</v>
      </c>
      <c r="G78" s="110">
        <f>F78/E78-1</f>
        <v>0.06151227033277662</v>
      </c>
    </row>
  </sheetData>
  <mergeCells count="14">
    <mergeCell ref="F1:F2"/>
    <mergeCell ref="G1:G2"/>
    <mergeCell ref="A41:A42"/>
    <mergeCell ref="B41:B42"/>
    <mergeCell ref="C41:C42"/>
    <mergeCell ref="E1:E2"/>
    <mergeCell ref="D1:D2"/>
    <mergeCell ref="A1:A2"/>
    <mergeCell ref="B1:B2"/>
    <mergeCell ref="C1:C2"/>
    <mergeCell ref="D41:D42"/>
    <mergeCell ref="E41:E42"/>
    <mergeCell ref="F41:F42"/>
    <mergeCell ref="G41:G42"/>
  </mergeCells>
  <printOptions/>
  <pageMargins left="0.7480314960629921" right="0.7480314960629921" top="0.984251968503937" bottom="0.7874015748031497" header="0.5118110236220472" footer="0.3937007874015748"/>
  <pageSetup horizontalDpi="600" verticalDpi="600" orientation="landscape" paperSize="9" scale="49" r:id="rId1"/>
  <headerFooter alignWithMargins="0">
    <oddHeader>&amp;L&amp;"Arial,tučné"&amp;14Telefónica O2 Czech Republic - FACTS AND FIGURES&amp;RJuly 24, 2006</oddHeader>
    <oddFooter>&amp;L&amp;"Arial,tučné"Investor Relations&amp;"Arial,obyčejné"
Tel: +420 271 462 076&amp;Ce-mail: investor.relations@ct.cz
www.telecom.cz&amp;R5 of 7</oddFooter>
  </headerFooter>
</worksheet>
</file>

<file path=xl/worksheets/sheet6.xml><?xml version="1.0" encoding="utf-8"?>
<worksheet xmlns="http://schemas.openxmlformats.org/spreadsheetml/2006/main" xmlns:r="http://schemas.openxmlformats.org/officeDocument/2006/relationships">
  <dimension ref="A1:IV82"/>
  <sheetViews>
    <sheetView showGridLines="0" zoomScaleSheetLayoutView="75" workbookViewId="0" topLeftCell="A1">
      <selection activeCell="B12" sqref="B12:B14"/>
    </sheetView>
  </sheetViews>
  <sheetFormatPr defaultColWidth="9.140625" defaultRowHeight="12.75"/>
  <cols>
    <col min="1" max="1" width="48.8515625" style="114" customWidth="1"/>
    <col min="2" max="2" width="9.57421875" style="114" customWidth="1"/>
    <col min="3" max="3" width="9.00390625" style="114" customWidth="1"/>
    <col min="4" max="5" width="9.421875" style="114" customWidth="1"/>
    <col min="6" max="6" width="11.57421875" style="114" bestFit="1" customWidth="1"/>
    <col min="7" max="7" width="15.00390625" style="114" customWidth="1"/>
    <col min="8" max="16384" width="9.140625" style="114" customWidth="1"/>
  </cols>
  <sheetData>
    <row r="1" spans="1:7" ht="12.75" customHeight="1">
      <c r="A1" s="307" t="s">
        <v>154</v>
      </c>
      <c r="B1" s="127"/>
      <c r="C1" s="121"/>
      <c r="D1" s="312" t="s">
        <v>88</v>
      </c>
      <c r="E1" s="310" t="s">
        <v>187</v>
      </c>
      <c r="F1" s="323" t="s">
        <v>188</v>
      </c>
      <c r="G1" s="321" t="s">
        <v>186</v>
      </c>
    </row>
    <row r="2" spans="1:7" ht="12.75">
      <c r="A2" s="308"/>
      <c r="B2" s="128">
        <v>2004</v>
      </c>
      <c r="C2" s="122">
        <v>2005</v>
      </c>
      <c r="D2" s="313"/>
      <c r="E2" s="311"/>
      <c r="F2" s="324"/>
      <c r="G2" s="322"/>
    </row>
    <row r="3" spans="1:7" ht="12.75">
      <c r="A3" s="194" t="s">
        <v>195</v>
      </c>
      <c r="B3" s="195">
        <f>B4+B11</f>
        <v>3966.5600000000004</v>
      </c>
      <c r="C3" s="196">
        <f>C4+C11</f>
        <v>3628.5350000000003</v>
      </c>
      <c r="D3" s="197">
        <f aca="true" t="shared" si="0" ref="D3:D9">C3/B3-1</f>
        <v>-0.08521867814932838</v>
      </c>
      <c r="E3" s="198">
        <f>E4+E11</f>
        <v>3772.3019999999997</v>
      </c>
      <c r="F3" s="199">
        <f>F4+F11</f>
        <v>3476.831</v>
      </c>
      <c r="G3" s="197">
        <f aca="true" t="shared" si="1" ref="G3:G9">F3/E3-1</f>
        <v>-0.07832644364104457</v>
      </c>
    </row>
    <row r="4" spans="1:7" ht="12.75" customHeight="1">
      <c r="A4" s="251" t="s">
        <v>196</v>
      </c>
      <c r="B4" s="262">
        <f>B5+B6+B10</f>
        <v>3937.4080000000004</v>
      </c>
      <c r="C4" s="263">
        <f>C5+C6+C10</f>
        <v>3566.2430000000004</v>
      </c>
      <c r="D4" s="118">
        <f t="shared" si="0"/>
        <v>-0.09426632952439773</v>
      </c>
      <c r="E4" s="264">
        <f>E5+E6+E10</f>
        <v>3727.3019999999997</v>
      </c>
      <c r="F4" s="260">
        <f>F5+F6+F10</f>
        <v>3397.831</v>
      </c>
      <c r="G4" s="118">
        <f t="shared" si="1"/>
        <v>-0.08839396432057278</v>
      </c>
    </row>
    <row r="5" spans="1:7" ht="14.25">
      <c r="A5" s="252" t="s">
        <v>203</v>
      </c>
      <c r="B5" s="132">
        <v>3184.856</v>
      </c>
      <c r="C5" s="133">
        <v>2960.606</v>
      </c>
      <c r="D5" s="117">
        <f t="shared" si="0"/>
        <v>-0.07041134669824944</v>
      </c>
      <c r="E5" s="173">
        <v>3075.075</v>
      </c>
      <c r="F5" s="135">
        <v>2834.831</v>
      </c>
      <c r="G5" s="117">
        <f t="shared" si="1"/>
        <v>-0.07812622456362839</v>
      </c>
    </row>
    <row r="6" spans="1:7" ht="12.75" customHeight="1">
      <c r="A6" s="252" t="s">
        <v>197</v>
      </c>
      <c r="B6" s="132">
        <f>B7+B8+B9</f>
        <v>752.5519999999999</v>
      </c>
      <c r="C6" s="133">
        <f>C7+C8+C9</f>
        <v>605.637</v>
      </c>
      <c r="D6" s="117">
        <f t="shared" si="0"/>
        <v>-0.19522238994780428</v>
      </c>
      <c r="E6" s="173">
        <f>E7+E8+E9</f>
        <v>652.227</v>
      </c>
      <c r="F6" s="135">
        <f>F7+F8+F9</f>
        <v>563</v>
      </c>
      <c r="G6" s="117">
        <f t="shared" si="1"/>
        <v>-0.1368035975204951</v>
      </c>
    </row>
    <row r="7" spans="1:7" ht="12.75">
      <c r="A7" s="253" t="s">
        <v>198</v>
      </c>
      <c r="B7" s="132">
        <v>658.776</v>
      </c>
      <c r="C7" s="133">
        <v>366.936</v>
      </c>
      <c r="D7" s="117">
        <f t="shared" si="0"/>
        <v>-0.44300338810157014</v>
      </c>
      <c r="E7" s="173">
        <v>510.632</v>
      </c>
      <c r="F7" s="135">
        <v>224</v>
      </c>
      <c r="G7" s="117">
        <f t="shared" si="1"/>
        <v>-0.5613279230443842</v>
      </c>
    </row>
    <row r="8" spans="1:7" ht="14.25">
      <c r="A8" s="253" t="s">
        <v>204</v>
      </c>
      <c r="B8" s="130">
        <v>79.596</v>
      </c>
      <c r="C8" s="131">
        <v>225.70100000000002</v>
      </c>
      <c r="D8" s="117">
        <f t="shared" si="0"/>
        <v>1.8355821900598022</v>
      </c>
      <c r="E8" s="172">
        <v>127.595</v>
      </c>
      <c r="F8" s="135">
        <v>326</v>
      </c>
      <c r="G8" s="117">
        <f t="shared" si="1"/>
        <v>1.554959050119519</v>
      </c>
    </row>
    <row r="9" spans="1:7" ht="14.25">
      <c r="A9" s="253" t="s">
        <v>205</v>
      </c>
      <c r="B9" s="132">
        <v>14.18</v>
      </c>
      <c r="C9" s="133">
        <v>13</v>
      </c>
      <c r="D9" s="117">
        <f t="shared" si="0"/>
        <v>-0.08321579689703806</v>
      </c>
      <c r="E9" s="173">
        <v>14</v>
      </c>
      <c r="F9" s="135">
        <v>13</v>
      </c>
      <c r="G9" s="117">
        <f t="shared" si="1"/>
        <v>-0.0714285714285714</v>
      </c>
    </row>
    <row r="10" spans="1:7" ht="12.75" customHeight="1">
      <c r="A10" s="252" t="s">
        <v>199</v>
      </c>
      <c r="B10" s="134">
        <v>0</v>
      </c>
      <c r="C10" s="135">
        <v>0</v>
      </c>
      <c r="D10" s="119" t="s">
        <v>69</v>
      </c>
      <c r="E10" s="174">
        <v>0</v>
      </c>
      <c r="F10" s="178">
        <v>0</v>
      </c>
      <c r="G10" s="119" t="s">
        <v>69</v>
      </c>
    </row>
    <row r="11" spans="1:7" ht="12.75">
      <c r="A11" s="251" t="s">
        <v>200</v>
      </c>
      <c r="B11" s="259">
        <f>B12+B13+B14</f>
        <v>29.152</v>
      </c>
      <c r="C11" s="260">
        <f>C12+C13+C14</f>
        <v>62.292</v>
      </c>
      <c r="D11" s="118">
        <f>C11/B11-1</f>
        <v>1.136800219538968</v>
      </c>
      <c r="E11" s="261">
        <f>E12+E13+E14</f>
        <v>45</v>
      </c>
      <c r="F11" s="260">
        <f>F12+F13+F14</f>
        <v>79</v>
      </c>
      <c r="G11" s="118">
        <f>F11/E11-1</f>
        <v>0.7555555555555555</v>
      </c>
    </row>
    <row r="12" spans="1:7" ht="12.75" customHeight="1">
      <c r="A12" s="252" t="s">
        <v>201</v>
      </c>
      <c r="B12" s="134">
        <v>0</v>
      </c>
      <c r="C12" s="135">
        <v>6.951</v>
      </c>
      <c r="D12" s="256" t="e">
        <f>C12/B12-1</f>
        <v>#DIV/0!</v>
      </c>
      <c r="E12" s="174">
        <v>2</v>
      </c>
      <c r="F12" s="135">
        <v>12</v>
      </c>
      <c r="G12" s="119" t="s">
        <v>69</v>
      </c>
    </row>
    <row r="13" spans="1:7" ht="15" customHeight="1">
      <c r="A13" s="252" t="s">
        <v>202</v>
      </c>
      <c r="B13" s="254">
        <v>22.026</v>
      </c>
      <c r="C13" s="255">
        <v>48.465</v>
      </c>
      <c r="D13" s="256">
        <f>C13/B13-1</f>
        <v>1.2003541269408884</v>
      </c>
      <c r="E13" s="257">
        <v>36</v>
      </c>
      <c r="F13" s="133">
        <v>60</v>
      </c>
      <c r="G13" s="258">
        <f>F13/E13-1</f>
        <v>0.6666666666666667</v>
      </c>
    </row>
    <row r="14" spans="1:7" ht="12.75" customHeight="1">
      <c r="A14" s="252" t="s">
        <v>206</v>
      </c>
      <c r="B14" s="134">
        <v>7.126</v>
      </c>
      <c r="C14" s="135">
        <v>6.876</v>
      </c>
      <c r="D14" s="256">
        <f>C14/B14-1</f>
        <v>-0.03508279539713721</v>
      </c>
      <c r="E14" s="174">
        <v>7</v>
      </c>
      <c r="F14" s="135">
        <v>7</v>
      </c>
      <c r="G14" s="117">
        <f>F14/E14-1</f>
        <v>0</v>
      </c>
    </row>
    <row r="15" spans="1:7" ht="3.75" customHeight="1">
      <c r="A15" s="252"/>
      <c r="B15" s="134"/>
      <c r="C15" s="135"/>
      <c r="D15" s="117"/>
      <c r="E15" s="174"/>
      <c r="F15" s="135"/>
      <c r="G15" s="117"/>
    </row>
    <row r="16" spans="1:7" ht="12.75">
      <c r="A16" s="200" t="s">
        <v>137</v>
      </c>
      <c r="B16" s="202">
        <v>9044.993</v>
      </c>
      <c r="C16" s="203">
        <f>SUM(C17:C22)</f>
        <v>6406.033</v>
      </c>
      <c r="D16" s="204">
        <f aca="true" t="shared" si="2" ref="D16:D22">C16/B16-1</f>
        <v>-0.2917592086583152</v>
      </c>
      <c r="E16" s="205">
        <f>SUM(E17:E22)</f>
        <v>3615.7000000000003</v>
      </c>
      <c r="F16" s="206">
        <f>SUM(F17:F22)</f>
        <v>2551.4</v>
      </c>
      <c r="G16" s="204">
        <f aca="true" t="shared" si="3" ref="G16:G22">F16/E16-1</f>
        <v>-0.2943551732721188</v>
      </c>
    </row>
    <row r="17" spans="1:7" ht="12.75">
      <c r="A17" s="129" t="s">
        <v>138</v>
      </c>
      <c r="B17" s="132">
        <v>2599.841</v>
      </c>
      <c r="C17" s="133">
        <v>2129.534</v>
      </c>
      <c r="D17" s="117">
        <f t="shared" si="2"/>
        <v>-0.18089837032341582</v>
      </c>
      <c r="E17" s="173">
        <v>1148.8</v>
      </c>
      <c r="F17" s="135">
        <v>979.9</v>
      </c>
      <c r="G17" s="117">
        <f t="shared" si="3"/>
        <v>-0.14702298050139273</v>
      </c>
    </row>
    <row r="18" spans="1:7" ht="12.75">
      <c r="A18" s="129" t="s">
        <v>139</v>
      </c>
      <c r="B18" s="132">
        <v>749.709</v>
      </c>
      <c r="C18" s="133">
        <v>699.194</v>
      </c>
      <c r="D18" s="117">
        <f t="shared" si="2"/>
        <v>-0.06737947657024257</v>
      </c>
      <c r="E18" s="173">
        <v>349.7</v>
      </c>
      <c r="F18" s="135">
        <v>367.5</v>
      </c>
      <c r="G18" s="117">
        <f t="shared" si="3"/>
        <v>0.050900772090363144</v>
      </c>
    </row>
    <row r="19" spans="1:7" ht="12.75">
      <c r="A19" s="129" t="s">
        <v>140</v>
      </c>
      <c r="B19" s="132">
        <v>141.004</v>
      </c>
      <c r="C19" s="133">
        <v>130.291</v>
      </c>
      <c r="D19" s="117">
        <f t="shared" si="2"/>
        <v>-0.07597656804062292</v>
      </c>
      <c r="E19" s="173">
        <v>66.2</v>
      </c>
      <c r="F19" s="135">
        <v>64</v>
      </c>
      <c r="G19" s="117">
        <f t="shared" si="3"/>
        <v>-0.0332326283987916</v>
      </c>
    </row>
    <row r="20" spans="1:7" ht="12.75">
      <c r="A20" s="129" t="s">
        <v>141</v>
      </c>
      <c r="B20" s="132">
        <v>398.967</v>
      </c>
      <c r="C20" s="133">
        <v>354.782</v>
      </c>
      <c r="D20" s="117">
        <f t="shared" si="2"/>
        <v>-0.11074850802196679</v>
      </c>
      <c r="E20" s="173">
        <v>183.5</v>
      </c>
      <c r="F20" s="135">
        <v>168.1</v>
      </c>
      <c r="G20" s="117">
        <f t="shared" si="3"/>
        <v>-0.08392370572207086</v>
      </c>
    </row>
    <row r="21" spans="1:7" ht="12.75">
      <c r="A21" s="129" t="s">
        <v>142</v>
      </c>
      <c r="B21" s="132">
        <v>4835.267</v>
      </c>
      <c r="C21" s="133">
        <v>2817.991</v>
      </c>
      <c r="D21" s="117">
        <f t="shared" si="2"/>
        <v>-0.41720053928769596</v>
      </c>
      <c r="E21" s="173">
        <v>1730.1</v>
      </c>
      <c r="F21" s="135">
        <v>766.8</v>
      </c>
      <c r="G21" s="117">
        <f t="shared" si="3"/>
        <v>-0.5567886249349749</v>
      </c>
    </row>
    <row r="22" spans="1:7" ht="12.75">
      <c r="A22" s="129" t="s">
        <v>143</v>
      </c>
      <c r="B22" s="132">
        <v>320.205</v>
      </c>
      <c r="C22" s="133">
        <v>274.241</v>
      </c>
      <c r="D22" s="117">
        <f t="shared" si="2"/>
        <v>-0.14354554113770868</v>
      </c>
      <c r="E22" s="173">
        <v>137.4</v>
      </c>
      <c r="F22" s="135">
        <v>205.1</v>
      </c>
      <c r="G22" s="117">
        <f t="shared" si="3"/>
        <v>0.49272197962154274</v>
      </c>
    </row>
    <row r="23" spans="1:7" ht="3" customHeight="1">
      <c r="A23" s="129"/>
      <c r="B23" s="134"/>
      <c r="C23" s="135"/>
      <c r="D23" s="117"/>
      <c r="E23" s="174"/>
      <c r="F23" s="135"/>
      <c r="G23" s="117"/>
    </row>
    <row r="24" spans="1:7" ht="13.5" customHeight="1">
      <c r="A24" s="200" t="s">
        <v>144</v>
      </c>
      <c r="B24" s="207">
        <f>B25+B26</f>
        <v>1873</v>
      </c>
      <c r="C24" s="201">
        <f>C25+C26</f>
        <v>1964</v>
      </c>
      <c r="D24" s="208">
        <f>C24/B24-1</f>
        <v>0.04858515750133474</v>
      </c>
      <c r="E24" s="209">
        <f>E25+E26</f>
        <v>1002</v>
      </c>
      <c r="F24" s="201">
        <f>F25+F26</f>
        <v>1008</v>
      </c>
      <c r="G24" s="208">
        <f>F24/E24-1</f>
        <v>0.0059880239520957446</v>
      </c>
    </row>
    <row r="25" spans="1:7" ht="12.75">
      <c r="A25" s="129" t="s">
        <v>145</v>
      </c>
      <c r="B25" s="132">
        <v>1697</v>
      </c>
      <c r="C25" s="133">
        <v>1765</v>
      </c>
      <c r="D25" s="117">
        <f>C25/B25-1</f>
        <v>0.04007071302298182</v>
      </c>
      <c r="E25" s="173">
        <v>893</v>
      </c>
      <c r="F25" s="135">
        <v>899</v>
      </c>
      <c r="G25" s="117">
        <f>F25/E25-1</f>
        <v>0.006718924972004547</v>
      </c>
    </row>
    <row r="26" spans="1:7" ht="12.75">
      <c r="A26" s="129" t="s">
        <v>140</v>
      </c>
      <c r="B26" s="132">
        <v>176</v>
      </c>
      <c r="C26" s="133">
        <v>199</v>
      </c>
      <c r="D26" s="117">
        <f>C26/B26-1</f>
        <v>0.13068181818181812</v>
      </c>
      <c r="E26" s="173">
        <v>109</v>
      </c>
      <c r="F26" s="135">
        <v>109</v>
      </c>
      <c r="G26" s="117">
        <f>F26/E26-1</f>
        <v>0</v>
      </c>
    </row>
    <row r="27" spans="1:7" ht="3.75" customHeight="1">
      <c r="A27" s="129"/>
      <c r="B27" s="65"/>
      <c r="C27" s="136"/>
      <c r="D27" s="117"/>
      <c r="E27" s="174"/>
      <c r="F27" s="135"/>
      <c r="G27" s="117"/>
    </row>
    <row r="28" spans="1:7" ht="16.5" customHeight="1">
      <c r="A28" s="129" t="s">
        <v>207</v>
      </c>
      <c r="B28" s="265" t="s">
        <v>224</v>
      </c>
      <c r="C28" s="138">
        <f>(C16+C24)/((C5+B5)/2)/12*1000</f>
        <v>226.99766103834014</v>
      </c>
      <c r="D28" s="119" t="s">
        <v>69</v>
      </c>
      <c r="E28" s="173">
        <f>(E16+E24)/((E5+B5)/2)/6*1000</f>
        <v>245.88662931481727</v>
      </c>
      <c r="F28" s="138">
        <f>(F16+F24)/((F5+C5)/2)/6*1000</f>
        <v>204.72427992344092</v>
      </c>
      <c r="G28" s="120">
        <f>F28/E28-1</f>
        <v>-0.16740377264952766</v>
      </c>
    </row>
    <row r="29" spans="1:7" ht="5.25" customHeight="1">
      <c r="A29" s="129"/>
      <c r="B29" s="137"/>
      <c r="C29" s="138"/>
      <c r="D29" s="120"/>
      <c r="E29" s="173"/>
      <c r="F29" s="133"/>
      <c r="G29" s="120"/>
    </row>
    <row r="30" spans="1:7" ht="12.75">
      <c r="A30" s="200" t="s">
        <v>146</v>
      </c>
      <c r="B30" s="210">
        <v>8794</v>
      </c>
      <c r="C30" s="211">
        <v>7524</v>
      </c>
      <c r="D30" s="204">
        <f>C30/B30-1</f>
        <v>-0.1444166477143507</v>
      </c>
      <c r="E30" s="209">
        <v>7935</v>
      </c>
      <c r="F30" s="206">
        <v>7466</v>
      </c>
      <c r="G30" s="204">
        <f>F30/E30-1</f>
        <v>-0.05910522999369883</v>
      </c>
    </row>
    <row r="31" spans="1:7" ht="12.75">
      <c r="A31" s="129" t="s">
        <v>147</v>
      </c>
      <c r="B31" s="132">
        <f>B5*1000/B30</f>
        <v>362.1623834432568</v>
      </c>
      <c r="C31" s="133">
        <f>C5*1000/C30</f>
        <v>393.48830409356725</v>
      </c>
      <c r="D31" s="117">
        <f>C31/B31-1</f>
        <v>0.08649689222961121</v>
      </c>
      <c r="E31" s="173">
        <f>E5*1000/E30</f>
        <v>387.5330812854442</v>
      </c>
      <c r="F31" s="135">
        <f>F5*1000/F30</f>
        <v>379.69876774712026</v>
      </c>
      <c r="G31" s="117">
        <f>F31/E31-1</f>
        <v>-0.020215857475541443</v>
      </c>
    </row>
    <row r="32" spans="1:7" ht="18.75" customHeight="1">
      <c r="A32" s="200" t="s">
        <v>148</v>
      </c>
      <c r="B32" s="212">
        <v>36</v>
      </c>
      <c r="C32" s="213">
        <v>45</v>
      </c>
      <c r="D32" s="204">
        <f>C32/B32-1</f>
        <v>0.25</v>
      </c>
      <c r="E32" s="214">
        <v>35</v>
      </c>
      <c r="F32" s="206">
        <v>69</v>
      </c>
      <c r="G32" s="204">
        <f>F32/E32-1</f>
        <v>0.9714285714285715</v>
      </c>
    </row>
    <row r="33" spans="1:7" ht="12.75">
      <c r="A33" s="129"/>
      <c r="B33" s="125"/>
      <c r="C33" s="126"/>
      <c r="D33" s="142"/>
      <c r="E33" s="175"/>
      <c r="F33" s="176"/>
      <c r="G33" s="177"/>
    </row>
    <row r="34" spans="1:7" ht="12.75" customHeight="1">
      <c r="A34" s="307" t="s">
        <v>155</v>
      </c>
      <c r="B34" s="316">
        <v>2004</v>
      </c>
      <c r="C34" s="314">
        <v>2005</v>
      </c>
      <c r="D34" s="314" t="s">
        <v>88</v>
      </c>
      <c r="E34" s="310" t="s">
        <v>187</v>
      </c>
      <c r="F34" s="312" t="s">
        <v>188</v>
      </c>
      <c r="G34" s="321" t="s">
        <v>190</v>
      </c>
    </row>
    <row r="35" spans="1:7" ht="12.75">
      <c r="A35" s="309"/>
      <c r="B35" s="317"/>
      <c r="C35" s="315"/>
      <c r="D35" s="318"/>
      <c r="E35" s="319"/>
      <c r="F35" s="320"/>
      <c r="G35" s="293"/>
    </row>
    <row r="36" spans="1:7" ht="14.25">
      <c r="A36" s="215" t="s">
        <v>208</v>
      </c>
      <c r="B36" s="216">
        <f>B37+B38</f>
        <v>4394</v>
      </c>
      <c r="C36" s="217">
        <f>C37+C38</f>
        <v>4676</v>
      </c>
      <c r="D36" s="218">
        <f aca="true" t="shared" si="4" ref="D36:D42">C36/B36-1</f>
        <v>0.06417842512517069</v>
      </c>
      <c r="E36" s="210">
        <f>E37+E38</f>
        <v>4420</v>
      </c>
      <c r="F36" s="211">
        <f>F37+F38</f>
        <v>4770</v>
      </c>
      <c r="G36" s="219">
        <f>F36/E36-1</f>
        <v>0.07918552036199089</v>
      </c>
    </row>
    <row r="37" spans="1:7" ht="14.25">
      <c r="A37" s="143" t="s">
        <v>209</v>
      </c>
      <c r="B37" s="162">
        <v>1058</v>
      </c>
      <c r="C37" s="163">
        <v>1546</v>
      </c>
      <c r="D37" s="117">
        <f t="shared" si="4"/>
        <v>0.46124763705103966</v>
      </c>
      <c r="E37" s="144">
        <v>1269</v>
      </c>
      <c r="F37" s="163">
        <v>1727</v>
      </c>
      <c r="G37" s="190">
        <f>F37/E37-1</f>
        <v>0.36091410559495674</v>
      </c>
    </row>
    <row r="38" spans="1:7" ht="14.25">
      <c r="A38" s="143" t="s">
        <v>210</v>
      </c>
      <c r="B38" s="168">
        <v>3336</v>
      </c>
      <c r="C38" s="138">
        <v>3130</v>
      </c>
      <c r="D38" s="117">
        <f t="shared" si="4"/>
        <v>-0.06175059952038364</v>
      </c>
      <c r="E38" s="144">
        <v>3151</v>
      </c>
      <c r="F38" s="163">
        <v>3043</v>
      </c>
      <c r="G38" s="190">
        <f>F38/E38-1</f>
        <v>-0.03427483338622661</v>
      </c>
    </row>
    <row r="39" spans="1:7" ht="5.25" customHeight="1">
      <c r="A39" s="143"/>
      <c r="B39" s="168"/>
      <c r="C39" s="138"/>
      <c r="D39" s="117"/>
      <c r="E39" s="144"/>
      <c r="F39" s="163"/>
      <c r="G39" s="189"/>
    </row>
    <row r="40" spans="1:7" ht="12.75">
      <c r="A40" s="215" t="s">
        <v>157</v>
      </c>
      <c r="B40" s="220">
        <f>B41+B42</f>
        <v>89</v>
      </c>
      <c r="C40" s="211">
        <f>C41+C42</f>
        <v>137</v>
      </c>
      <c r="D40" s="208">
        <f t="shared" si="4"/>
        <v>0.5393258426966292</v>
      </c>
      <c r="E40" s="210">
        <f>E41+E42</f>
        <v>114</v>
      </c>
      <c r="F40" s="211">
        <f>F41+F42</f>
        <v>155</v>
      </c>
      <c r="G40" s="221">
        <f>F40/E40-1</f>
        <v>0.35964912280701755</v>
      </c>
    </row>
    <row r="41" spans="1:7" ht="12.75">
      <c r="A41" s="143" t="s">
        <v>149</v>
      </c>
      <c r="B41" s="115">
        <v>59</v>
      </c>
      <c r="C41" s="136">
        <v>67</v>
      </c>
      <c r="D41" s="117">
        <f t="shared" si="4"/>
        <v>0.13559322033898313</v>
      </c>
      <c r="E41" s="65">
        <v>65</v>
      </c>
      <c r="F41" s="136">
        <v>70</v>
      </c>
      <c r="G41" s="190">
        <f>F41/E41-1</f>
        <v>0.07692307692307687</v>
      </c>
    </row>
    <row r="42" spans="1:7" ht="12.75">
      <c r="A42" s="143" t="s">
        <v>150</v>
      </c>
      <c r="B42" s="115">
        <v>30</v>
      </c>
      <c r="C42" s="136">
        <v>70</v>
      </c>
      <c r="D42" s="117">
        <f t="shared" si="4"/>
        <v>1.3333333333333335</v>
      </c>
      <c r="E42" s="187">
        <v>49</v>
      </c>
      <c r="F42" s="136">
        <v>85</v>
      </c>
      <c r="G42" s="190">
        <f>F42/E42-1</f>
        <v>0.7346938775510203</v>
      </c>
    </row>
    <row r="43" spans="1:7" ht="5.25" customHeight="1">
      <c r="A43" s="146"/>
      <c r="B43" s="115"/>
      <c r="C43" s="136"/>
      <c r="D43" s="147"/>
      <c r="G43" s="189"/>
    </row>
    <row r="44" spans="1:7" ht="12.75">
      <c r="A44" s="148" t="s">
        <v>191</v>
      </c>
      <c r="B44" s="244">
        <v>0.016</v>
      </c>
      <c r="C44" s="246">
        <v>0.015</v>
      </c>
      <c r="D44" s="117">
        <f>C44/B44-1</f>
        <v>-0.0625</v>
      </c>
      <c r="E44" s="244">
        <v>0.0153951641081902</v>
      </c>
      <c r="F44" s="246">
        <v>0.0153951641081902</v>
      </c>
      <c r="G44" s="190">
        <f>F44/E44-1</f>
        <v>0</v>
      </c>
    </row>
    <row r="45" spans="1:7" ht="5.25" customHeight="1">
      <c r="A45" s="148"/>
      <c r="B45" s="162"/>
      <c r="C45" s="163"/>
      <c r="D45" s="117"/>
      <c r="E45" s="144"/>
      <c r="F45" s="163"/>
      <c r="G45" s="182"/>
    </row>
    <row r="46" spans="1:7" ht="14.25">
      <c r="A46" s="148" t="s">
        <v>211</v>
      </c>
      <c r="B46" s="168">
        <v>526</v>
      </c>
      <c r="C46" s="138">
        <v>510</v>
      </c>
      <c r="D46" s="117">
        <f>C46/B46-1</f>
        <v>-0.03041825095057038</v>
      </c>
      <c r="E46" s="115">
        <v>503</v>
      </c>
      <c r="F46" s="138">
        <v>498</v>
      </c>
      <c r="G46" s="191">
        <f>F46/E46-1</f>
        <v>-0.00994035785288272</v>
      </c>
    </row>
    <row r="47" spans="1:7" ht="12.75">
      <c r="A47" s="143" t="s">
        <v>178</v>
      </c>
      <c r="B47" s="168">
        <v>1380</v>
      </c>
      <c r="C47" s="138">
        <v>1165</v>
      </c>
      <c r="D47" s="117">
        <f>C47/B47-1</f>
        <v>-0.1557971014492754</v>
      </c>
      <c r="E47" s="162">
        <v>1236</v>
      </c>
      <c r="F47" s="138">
        <v>992</v>
      </c>
      <c r="G47" s="191">
        <f>F47/E47-1</f>
        <v>-0.19741100323624594</v>
      </c>
    </row>
    <row r="48" spans="1:7" ht="12.75">
      <c r="A48" s="143" t="s">
        <v>179</v>
      </c>
      <c r="B48" s="168">
        <v>265</v>
      </c>
      <c r="C48" s="138">
        <v>244</v>
      </c>
      <c r="D48" s="117">
        <f>C48/B48-1</f>
        <v>-0.0792452830188679</v>
      </c>
      <c r="E48" s="162">
        <v>240</v>
      </c>
      <c r="F48" s="138">
        <v>232</v>
      </c>
      <c r="G48" s="191">
        <f>F48/E48-1</f>
        <v>-0.033333333333333326</v>
      </c>
    </row>
    <row r="49" spans="1:7" ht="14.25">
      <c r="A49" s="143" t="s">
        <v>212</v>
      </c>
      <c r="B49" s="168">
        <v>93</v>
      </c>
      <c r="C49" s="138">
        <v>102</v>
      </c>
      <c r="D49" s="117">
        <f>C49/B49-1</f>
        <v>0.09677419354838701</v>
      </c>
      <c r="E49" s="162">
        <v>97</v>
      </c>
      <c r="F49" s="163">
        <v>105</v>
      </c>
      <c r="G49" s="191">
        <f>F49/E49-1</f>
        <v>0.08247422680412364</v>
      </c>
    </row>
    <row r="50" spans="1:7" ht="12.75">
      <c r="A50" s="143" t="s">
        <v>182</v>
      </c>
      <c r="B50" s="241">
        <v>0.2758415979101257</v>
      </c>
      <c r="C50" s="242">
        <v>0.38866525416234843</v>
      </c>
      <c r="D50" s="243">
        <f>(C50-B50)</f>
        <v>0.11282365625222274</v>
      </c>
      <c r="E50" s="247">
        <v>0.3713321387597823</v>
      </c>
      <c r="F50" s="242">
        <v>0.389</v>
      </c>
      <c r="G50" s="243">
        <f>(F50-E50)</f>
        <v>0.017667861240217686</v>
      </c>
    </row>
    <row r="51" spans="1:7" ht="5.25" customHeight="1">
      <c r="A51" s="148"/>
      <c r="B51" s="115"/>
      <c r="C51" s="136"/>
      <c r="D51" s="117"/>
      <c r="E51" s="180"/>
      <c r="F51" s="118"/>
      <c r="G51" s="181"/>
    </row>
    <row r="52" spans="1:7" ht="12.75">
      <c r="A52" s="222" t="s">
        <v>151</v>
      </c>
      <c r="B52" s="220">
        <v>4456</v>
      </c>
      <c r="C52" s="211">
        <v>4850</v>
      </c>
      <c r="D52" s="208">
        <f>C52/B52-1</f>
        <v>0.08842010771992825</v>
      </c>
      <c r="E52" s="210">
        <v>2300</v>
      </c>
      <c r="F52" s="211">
        <v>2756</v>
      </c>
      <c r="G52" s="223">
        <f>F52/E52-1</f>
        <v>0.1982608695652175</v>
      </c>
    </row>
    <row r="53" spans="1:7" ht="15.75" customHeight="1">
      <c r="A53" s="146" t="s">
        <v>213</v>
      </c>
      <c r="B53" s="164">
        <v>90</v>
      </c>
      <c r="C53" s="165">
        <v>92</v>
      </c>
      <c r="D53" s="117">
        <f>C53/B53-1</f>
        <v>0.022222222222222143</v>
      </c>
      <c r="E53" s="149">
        <v>88</v>
      </c>
      <c r="F53" s="188">
        <v>99</v>
      </c>
      <c r="G53" s="191">
        <f>F53/E53-1</f>
        <v>0.125</v>
      </c>
    </row>
    <row r="54" spans="1:7" ht="5.25" customHeight="1">
      <c r="A54" s="150"/>
      <c r="B54" s="166"/>
      <c r="C54" s="167"/>
      <c r="D54" s="117"/>
      <c r="E54" s="151"/>
      <c r="F54" s="167"/>
      <c r="G54" s="181"/>
    </row>
    <row r="55" spans="1:8" ht="12.75" customHeight="1">
      <c r="A55" s="224" t="s">
        <v>152</v>
      </c>
      <c r="B55" s="220">
        <v>2292</v>
      </c>
      <c r="C55" s="211">
        <v>2519</v>
      </c>
      <c r="D55" s="208">
        <f>C55/B55-1</f>
        <v>0.09904013961605584</v>
      </c>
      <c r="E55" s="210">
        <v>1201</v>
      </c>
      <c r="F55" s="211">
        <v>1382</v>
      </c>
      <c r="G55" s="223">
        <f>F55/E55-1</f>
        <v>0.15070774354704408</v>
      </c>
      <c r="H55" s="123"/>
    </row>
    <row r="56" spans="1:7" ht="5.25" customHeight="1">
      <c r="A56" s="150"/>
      <c r="B56" s="162"/>
      <c r="C56" s="163"/>
      <c r="D56" s="117"/>
      <c r="E56" s="179"/>
      <c r="F56" s="117"/>
      <c r="G56" s="181"/>
    </row>
    <row r="57" spans="1:7" ht="12.75">
      <c r="A57" s="225" t="s">
        <v>153</v>
      </c>
      <c r="B57" s="226">
        <v>2483</v>
      </c>
      <c r="C57" s="227">
        <v>2490</v>
      </c>
      <c r="D57" s="228">
        <f>C57/B57-1</f>
        <v>0.002819170358437484</v>
      </c>
      <c r="E57" s="229">
        <v>2500</v>
      </c>
      <c r="F57" s="227">
        <v>2486</v>
      </c>
      <c r="G57" s="230">
        <f>F57/E57-1</f>
        <v>-0.005600000000000049</v>
      </c>
    </row>
    <row r="58" spans="1:5" ht="12.75">
      <c r="A58" s="152"/>
      <c r="B58" s="152"/>
      <c r="C58" s="152"/>
      <c r="E58" s="63"/>
    </row>
    <row r="59" spans="1:256" ht="14.25">
      <c r="A59" s="170"/>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0"/>
      <c r="BR59" s="170"/>
      <c r="BS59" s="170"/>
      <c r="BT59" s="170"/>
      <c r="BU59" s="170"/>
      <c r="BV59" s="170"/>
      <c r="BW59" s="170"/>
      <c r="BX59" s="170"/>
      <c r="BY59" s="170"/>
      <c r="BZ59" s="170"/>
      <c r="CA59" s="170"/>
      <c r="CB59" s="170"/>
      <c r="CC59" s="170"/>
      <c r="CD59" s="170"/>
      <c r="CE59" s="170"/>
      <c r="CF59" s="170"/>
      <c r="CG59" s="170"/>
      <c r="CH59" s="170"/>
      <c r="CI59" s="170"/>
      <c r="CJ59" s="170"/>
      <c r="CK59" s="170"/>
      <c r="CL59" s="170"/>
      <c r="CM59" s="170"/>
      <c r="CN59" s="170"/>
      <c r="CO59" s="170"/>
      <c r="CP59" s="170"/>
      <c r="CQ59" s="170"/>
      <c r="CR59" s="170"/>
      <c r="CS59" s="170"/>
      <c r="CT59" s="170"/>
      <c r="CU59" s="170"/>
      <c r="CV59" s="170"/>
      <c r="CW59" s="170"/>
      <c r="CX59" s="170"/>
      <c r="CY59" s="170"/>
      <c r="CZ59" s="170"/>
      <c r="DA59" s="170"/>
      <c r="DB59" s="170"/>
      <c r="DC59" s="170"/>
      <c r="DD59" s="170"/>
      <c r="DE59" s="170"/>
      <c r="DF59" s="170"/>
      <c r="DG59" s="170"/>
      <c r="DH59" s="170"/>
      <c r="DI59" s="170"/>
      <c r="DJ59" s="170"/>
      <c r="DK59" s="170"/>
      <c r="DL59" s="170"/>
      <c r="DM59" s="170"/>
      <c r="DN59" s="170"/>
      <c r="DO59" s="170"/>
      <c r="DP59" s="170"/>
      <c r="DQ59" s="170"/>
      <c r="DR59" s="170"/>
      <c r="DS59" s="170"/>
      <c r="DT59" s="170"/>
      <c r="DU59" s="170"/>
      <c r="DV59" s="170"/>
      <c r="DW59" s="170"/>
      <c r="DX59" s="170"/>
      <c r="DY59" s="170"/>
      <c r="DZ59" s="170"/>
      <c r="EA59" s="170"/>
      <c r="EB59" s="170"/>
      <c r="EC59" s="170"/>
      <c r="ED59" s="170"/>
      <c r="EE59" s="170"/>
      <c r="EF59" s="170"/>
      <c r="EG59" s="170"/>
      <c r="EH59" s="170"/>
      <c r="EI59" s="170"/>
      <c r="EJ59" s="170"/>
      <c r="EK59" s="170"/>
      <c r="EL59" s="170"/>
      <c r="EM59" s="170"/>
      <c r="EN59" s="170"/>
      <c r="EO59" s="170"/>
      <c r="EP59" s="170"/>
      <c r="EQ59" s="170"/>
      <c r="ER59" s="170"/>
      <c r="ES59" s="170"/>
      <c r="ET59" s="170"/>
      <c r="EU59" s="170"/>
      <c r="EV59" s="170"/>
      <c r="EW59" s="170"/>
      <c r="EX59" s="170"/>
      <c r="EY59" s="170"/>
      <c r="EZ59" s="170"/>
      <c r="FA59" s="170"/>
      <c r="FB59" s="170"/>
      <c r="FC59" s="170"/>
      <c r="FD59" s="170"/>
      <c r="FE59" s="170"/>
      <c r="FF59" s="170"/>
      <c r="FG59" s="170"/>
      <c r="FH59" s="170"/>
      <c r="FI59" s="170"/>
      <c r="FJ59" s="170"/>
      <c r="FK59" s="170"/>
      <c r="FL59" s="170"/>
      <c r="FM59" s="170"/>
      <c r="FN59" s="170"/>
      <c r="FO59" s="170"/>
      <c r="FP59" s="170"/>
      <c r="FQ59" s="170"/>
      <c r="FR59" s="170"/>
      <c r="FS59" s="170"/>
      <c r="FT59" s="170"/>
      <c r="FU59" s="170"/>
      <c r="FV59" s="170"/>
      <c r="FW59" s="170"/>
      <c r="FX59" s="170"/>
      <c r="FY59" s="170"/>
      <c r="FZ59" s="170"/>
      <c r="GA59" s="170"/>
      <c r="GB59" s="170"/>
      <c r="GC59" s="170"/>
      <c r="GD59" s="170"/>
      <c r="GE59" s="170"/>
      <c r="GF59" s="170"/>
      <c r="GG59" s="170"/>
      <c r="GH59" s="170"/>
      <c r="GI59" s="170"/>
      <c r="GJ59" s="170"/>
      <c r="GK59" s="170"/>
      <c r="GL59" s="170"/>
      <c r="GM59" s="170"/>
      <c r="GN59" s="170"/>
      <c r="GO59" s="170"/>
      <c r="GP59" s="170"/>
      <c r="GQ59" s="170"/>
      <c r="GR59" s="170"/>
      <c r="GS59" s="170"/>
      <c r="GT59" s="170"/>
      <c r="GU59" s="170"/>
      <c r="GV59" s="170"/>
      <c r="GW59" s="170"/>
      <c r="GX59" s="170"/>
      <c r="GY59" s="170"/>
      <c r="GZ59" s="170"/>
      <c r="HA59" s="170"/>
      <c r="HB59" s="170"/>
      <c r="HC59" s="170"/>
      <c r="HD59" s="170"/>
      <c r="HE59" s="170"/>
      <c r="HF59" s="170"/>
      <c r="HG59" s="170"/>
      <c r="HH59" s="170"/>
      <c r="HI59" s="170"/>
      <c r="HJ59" s="170"/>
      <c r="HK59" s="170"/>
      <c r="HL59" s="170"/>
      <c r="HM59" s="170"/>
      <c r="HN59" s="170"/>
      <c r="HO59" s="170"/>
      <c r="HP59" s="170"/>
      <c r="HQ59" s="170"/>
      <c r="HR59" s="170"/>
      <c r="HS59" s="170"/>
      <c r="HT59" s="170"/>
      <c r="HU59" s="170"/>
      <c r="HV59" s="170"/>
      <c r="HW59" s="170"/>
      <c r="HX59" s="170"/>
      <c r="HY59" s="170"/>
      <c r="HZ59" s="170"/>
      <c r="IA59" s="170"/>
      <c r="IB59" s="170"/>
      <c r="IC59" s="170"/>
      <c r="ID59" s="170"/>
      <c r="IE59" s="170"/>
      <c r="IF59" s="170"/>
      <c r="IG59" s="170"/>
      <c r="IH59" s="170"/>
      <c r="II59" s="170"/>
      <c r="IJ59" s="170"/>
      <c r="IK59" s="170"/>
      <c r="IL59" s="170"/>
      <c r="IM59" s="170"/>
      <c r="IN59" s="170"/>
      <c r="IO59" s="170"/>
      <c r="IP59" s="170"/>
      <c r="IQ59" s="170"/>
      <c r="IR59" s="170"/>
      <c r="IS59" s="170"/>
      <c r="IT59" s="170"/>
      <c r="IU59" s="170"/>
      <c r="IV59" s="170"/>
    </row>
    <row r="60" spans="1:256" ht="14.25">
      <c r="A60" s="170" t="s">
        <v>220</v>
      </c>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70"/>
      <c r="CE60" s="170"/>
      <c r="CF60" s="170"/>
      <c r="CG60" s="170"/>
      <c r="CH60" s="170"/>
      <c r="CI60" s="170"/>
      <c r="CJ60" s="170"/>
      <c r="CK60" s="170"/>
      <c r="CL60" s="170"/>
      <c r="CM60" s="170"/>
      <c r="CN60" s="170"/>
      <c r="CO60" s="170"/>
      <c r="CP60" s="170"/>
      <c r="CQ60" s="170"/>
      <c r="CR60" s="170"/>
      <c r="CS60" s="170"/>
      <c r="CT60" s="170"/>
      <c r="CU60" s="170"/>
      <c r="CV60" s="170"/>
      <c r="CW60" s="170"/>
      <c r="CX60" s="170"/>
      <c r="CY60" s="170"/>
      <c r="CZ60" s="170"/>
      <c r="DA60" s="170"/>
      <c r="DB60" s="170"/>
      <c r="DC60" s="170"/>
      <c r="DD60" s="170"/>
      <c r="DE60" s="170"/>
      <c r="DF60" s="170"/>
      <c r="DG60" s="170"/>
      <c r="DH60" s="170"/>
      <c r="DI60" s="170"/>
      <c r="DJ60" s="170"/>
      <c r="DK60" s="170"/>
      <c r="DL60" s="170"/>
      <c r="DM60" s="170"/>
      <c r="DN60" s="170"/>
      <c r="DO60" s="170"/>
      <c r="DP60" s="170"/>
      <c r="DQ60" s="170"/>
      <c r="DR60" s="170"/>
      <c r="DS60" s="170"/>
      <c r="DT60" s="170"/>
      <c r="DU60" s="170"/>
      <c r="DV60" s="170"/>
      <c r="DW60" s="170"/>
      <c r="DX60" s="170"/>
      <c r="DY60" s="170"/>
      <c r="DZ60" s="170"/>
      <c r="EA60" s="170"/>
      <c r="EB60" s="170"/>
      <c r="EC60" s="170"/>
      <c r="ED60" s="170"/>
      <c r="EE60" s="170"/>
      <c r="EF60" s="170"/>
      <c r="EG60" s="170"/>
      <c r="EH60" s="170"/>
      <c r="EI60" s="170"/>
      <c r="EJ60" s="170"/>
      <c r="EK60" s="170"/>
      <c r="EL60" s="170"/>
      <c r="EM60" s="170"/>
      <c r="EN60" s="170"/>
      <c r="EO60" s="170"/>
      <c r="EP60" s="170"/>
      <c r="EQ60" s="170"/>
      <c r="ER60" s="170"/>
      <c r="ES60" s="170"/>
      <c r="ET60" s="170"/>
      <c r="EU60" s="170"/>
      <c r="EV60" s="170"/>
      <c r="EW60" s="170"/>
      <c r="EX60" s="170"/>
      <c r="EY60" s="170"/>
      <c r="EZ60" s="170"/>
      <c r="FA60" s="170"/>
      <c r="FB60" s="170"/>
      <c r="FC60" s="170"/>
      <c r="FD60" s="170"/>
      <c r="FE60" s="170"/>
      <c r="FF60" s="170"/>
      <c r="FG60" s="170"/>
      <c r="FH60" s="170"/>
      <c r="FI60" s="170"/>
      <c r="FJ60" s="170"/>
      <c r="FK60" s="170"/>
      <c r="FL60" s="170"/>
      <c r="FM60" s="170"/>
      <c r="FN60" s="170"/>
      <c r="FO60" s="170"/>
      <c r="FP60" s="170"/>
      <c r="FQ60" s="170"/>
      <c r="FR60" s="170"/>
      <c r="FS60" s="170"/>
      <c r="FT60" s="170"/>
      <c r="FU60" s="170"/>
      <c r="FV60" s="170"/>
      <c r="FW60" s="170"/>
      <c r="FX60" s="170"/>
      <c r="FY60" s="170"/>
      <c r="FZ60" s="170"/>
      <c r="GA60" s="170"/>
      <c r="GB60" s="170"/>
      <c r="GC60" s="170"/>
      <c r="GD60" s="170"/>
      <c r="GE60" s="170"/>
      <c r="GF60" s="170"/>
      <c r="GG60" s="170"/>
      <c r="GH60" s="170"/>
      <c r="GI60" s="170"/>
      <c r="GJ60" s="170"/>
      <c r="GK60" s="170"/>
      <c r="GL60" s="170"/>
      <c r="GM60" s="170"/>
      <c r="GN60" s="170"/>
      <c r="GO60" s="170"/>
      <c r="GP60" s="170"/>
      <c r="GQ60" s="170"/>
      <c r="GR60" s="170"/>
      <c r="GS60" s="170"/>
      <c r="GT60" s="170"/>
      <c r="GU60" s="170"/>
      <c r="GV60" s="170"/>
      <c r="GW60" s="170"/>
      <c r="GX60" s="170"/>
      <c r="GY60" s="170"/>
      <c r="GZ60" s="170"/>
      <c r="HA60" s="170"/>
      <c r="HB60" s="170"/>
      <c r="HC60" s="170"/>
      <c r="HD60" s="170"/>
      <c r="HE60" s="170"/>
      <c r="HF60" s="170"/>
      <c r="HG60" s="170"/>
      <c r="HH60" s="170"/>
      <c r="HI60" s="170"/>
      <c r="HJ60" s="170"/>
      <c r="HK60" s="170"/>
      <c r="HL60" s="170"/>
      <c r="HM60" s="170"/>
      <c r="HN60" s="170"/>
      <c r="HO60" s="170"/>
      <c r="HP60" s="170"/>
      <c r="HQ60" s="170"/>
      <c r="HR60" s="170"/>
      <c r="HS60" s="170"/>
      <c r="HT60" s="170"/>
      <c r="HU60" s="170"/>
      <c r="HV60" s="170"/>
      <c r="HW60" s="170"/>
      <c r="HX60" s="170"/>
      <c r="HY60" s="170"/>
      <c r="HZ60" s="170"/>
      <c r="IA60" s="170"/>
      <c r="IB60" s="170"/>
      <c r="IC60" s="170"/>
      <c r="ID60" s="170"/>
      <c r="IE60" s="170"/>
      <c r="IF60" s="170"/>
      <c r="IG60" s="170"/>
      <c r="IH60" s="170"/>
      <c r="II60" s="170"/>
      <c r="IJ60" s="170"/>
      <c r="IK60" s="170"/>
      <c r="IL60" s="170"/>
      <c r="IM60" s="170"/>
      <c r="IN60" s="170"/>
      <c r="IO60" s="170"/>
      <c r="IP60" s="170"/>
      <c r="IQ60" s="170"/>
      <c r="IR60" s="170"/>
      <c r="IS60" s="170"/>
      <c r="IT60" s="170"/>
      <c r="IU60" s="170"/>
      <c r="IV60" s="170"/>
    </row>
    <row r="61" spans="1:256" ht="14.25">
      <c r="A61" s="170" t="s">
        <v>221</v>
      </c>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c r="BS61" s="170"/>
      <c r="BT61" s="170"/>
      <c r="BU61" s="170"/>
      <c r="BV61" s="170"/>
      <c r="BW61" s="170"/>
      <c r="BX61" s="170"/>
      <c r="BY61" s="170"/>
      <c r="BZ61" s="170"/>
      <c r="CA61" s="170"/>
      <c r="CB61" s="170"/>
      <c r="CC61" s="170"/>
      <c r="CD61" s="170"/>
      <c r="CE61" s="170"/>
      <c r="CF61" s="170"/>
      <c r="CG61" s="170"/>
      <c r="CH61" s="170"/>
      <c r="CI61" s="170"/>
      <c r="CJ61" s="170"/>
      <c r="CK61" s="170"/>
      <c r="CL61" s="170"/>
      <c r="CM61" s="170"/>
      <c r="CN61" s="170"/>
      <c r="CO61" s="170"/>
      <c r="CP61" s="170"/>
      <c r="CQ61" s="170"/>
      <c r="CR61" s="170"/>
      <c r="CS61" s="170"/>
      <c r="CT61" s="170"/>
      <c r="CU61" s="170"/>
      <c r="CV61" s="170"/>
      <c r="CW61" s="170"/>
      <c r="CX61" s="170"/>
      <c r="CY61" s="170"/>
      <c r="CZ61" s="170"/>
      <c r="DA61" s="170"/>
      <c r="DB61" s="170"/>
      <c r="DC61" s="170"/>
      <c r="DD61" s="170"/>
      <c r="DE61" s="170"/>
      <c r="DF61" s="170"/>
      <c r="DG61" s="170"/>
      <c r="DH61" s="170"/>
      <c r="DI61" s="170"/>
      <c r="DJ61" s="170"/>
      <c r="DK61" s="170"/>
      <c r="DL61" s="170"/>
      <c r="DM61" s="170"/>
      <c r="DN61" s="170"/>
      <c r="DO61" s="170"/>
      <c r="DP61" s="170"/>
      <c r="DQ61" s="170"/>
      <c r="DR61" s="170"/>
      <c r="DS61" s="170"/>
      <c r="DT61" s="170"/>
      <c r="DU61" s="170"/>
      <c r="DV61" s="170"/>
      <c r="DW61" s="170"/>
      <c r="DX61" s="170"/>
      <c r="DY61" s="170"/>
      <c r="DZ61" s="170"/>
      <c r="EA61" s="170"/>
      <c r="EB61" s="170"/>
      <c r="EC61" s="170"/>
      <c r="ED61" s="170"/>
      <c r="EE61" s="170"/>
      <c r="EF61" s="170"/>
      <c r="EG61" s="170"/>
      <c r="EH61" s="170"/>
      <c r="EI61" s="170"/>
      <c r="EJ61" s="170"/>
      <c r="EK61" s="170"/>
      <c r="EL61" s="170"/>
      <c r="EM61" s="170"/>
      <c r="EN61" s="170"/>
      <c r="EO61" s="170"/>
      <c r="EP61" s="170"/>
      <c r="EQ61" s="170"/>
      <c r="ER61" s="170"/>
      <c r="ES61" s="170"/>
      <c r="ET61" s="170"/>
      <c r="EU61" s="170"/>
      <c r="EV61" s="170"/>
      <c r="EW61" s="170"/>
      <c r="EX61" s="170"/>
      <c r="EY61" s="170"/>
      <c r="EZ61" s="170"/>
      <c r="FA61" s="170"/>
      <c r="FB61" s="170"/>
      <c r="FC61" s="170"/>
      <c r="FD61" s="170"/>
      <c r="FE61" s="170"/>
      <c r="FF61" s="170"/>
      <c r="FG61" s="170"/>
      <c r="FH61" s="170"/>
      <c r="FI61" s="170"/>
      <c r="FJ61" s="170"/>
      <c r="FK61" s="170"/>
      <c r="FL61" s="170"/>
      <c r="FM61" s="170"/>
      <c r="FN61" s="170"/>
      <c r="FO61" s="170"/>
      <c r="FP61" s="170"/>
      <c r="FQ61" s="170"/>
      <c r="FR61" s="170"/>
      <c r="FS61" s="170"/>
      <c r="FT61" s="170"/>
      <c r="FU61" s="170"/>
      <c r="FV61" s="170"/>
      <c r="FW61" s="170"/>
      <c r="FX61" s="170"/>
      <c r="FY61" s="170"/>
      <c r="FZ61" s="170"/>
      <c r="GA61" s="170"/>
      <c r="GB61" s="170"/>
      <c r="GC61" s="170"/>
      <c r="GD61" s="170"/>
      <c r="GE61" s="170"/>
      <c r="GF61" s="170"/>
      <c r="GG61" s="170"/>
      <c r="GH61" s="170"/>
      <c r="GI61" s="170"/>
      <c r="GJ61" s="170"/>
      <c r="GK61" s="170"/>
      <c r="GL61" s="170"/>
      <c r="GM61" s="170"/>
      <c r="GN61" s="170"/>
      <c r="GO61" s="170"/>
      <c r="GP61" s="170"/>
      <c r="GQ61" s="170"/>
      <c r="GR61" s="170"/>
      <c r="GS61" s="170"/>
      <c r="GT61" s="170"/>
      <c r="GU61" s="170"/>
      <c r="GV61" s="170"/>
      <c r="GW61" s="170"/>
      <c r="GX61" s="170"/>
      <c r="GY61" s="170"/>
      <c r="GZ61" s="170"/>
      <c r="HA61" s="170"/>
      <c r="HB61" s="170"/>
      <c r="HC61" s="170"/>
      <c r="HD61" s="170"/>
      <c r="HE61" s="170"/>
      <c r="HF61" s="170"/>
      <c r="HG61" s="170"/>
      <c r="HH61" s="170"/>
      <c r="HI61" s="170"/>
      <c r="HJ61" s="170"/>
      <c r="HK61" s="170"/>
      <c r="HL61" s="170"/>
      <c r="HM61" s="170"/>
      <c r="HN61" s="170"/>
      <c r="HO61" s="170"/>
      <c r="HP61" s="170"/>
      <c r="HQ61" s="170"/>
      <c r="HR61" s="170"/>
      <c r="HS61" s="170"/>
      <c r="HT61" s="170"/>
      <c r="HU61" s="170"/>
      <c r="HV61" s="170"/>
      <c r="HW61" s="170"/>
      <c r="HX61" s="170"/>
      <c r="HY61" s="170"/>
      <c r="HZ61" s="170"/>
      <c r="IA61" s="170"/>
      <c r="IB61" s="170"/>
      <c r="IC61" s="170"/>
      <c r="ID61" s="170"/>
      <c r="IE61" s="170"/>
      <c r="IF61" s="170"/>
      <c r="IG61" s="170"/>
      <c r="IH61" s="170"/>
      <c r="II61" s="170"/>
      <c r="IJ61" s="170"/>
      <c r="IK61" s="170"/>
      <c r="IL61" s="170"/>
      <c r="IM61" s="170"/>
      <c r="IN61" s="170"/>
      <c r="IO61" s="170"/>
      <c r="IP61" s="170"/>
      <c r="IQ61" s="170"/>
      <c r="IR61" s="170"/>
      <c r="IS61" s="170"/>
      <c r="IT61" s="170"/>
      <c r="IU61" s="170"/>
      <c r="IV61" s="170"/>
    </row>
    <row r="62" spans="1:256" ht="14.25">
      <c r="A62" s="170" t="s">
        <v>222</v>
      </c>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c r="CA62" s="170"/>
      <c r="CB62" s="170"/>
      <c r="CC62" s="170"/>
      <c r="CD62" s="170"/>
      <c r="CE62" s="170"/>
      <c r="CF62" s="170"/>
      <c r="CG62" s="170"/>
      <c r="CH62" s="170"/>
      <c r="CI62" s="170"/>
      <c r="CJ62" s="170"/>
      <c r="CK62" s="170"/>
      <c r="CL62" s="170"/>
      <c r="CM62" s="170"/>
      <c r="CN62" s="170"/>
      <c r="CO62" s="170"/>
      <c r="CP62" s="170"/>
      <c r="CQ62" s="170"/>
      <c r="CR62" s="170"/>
      <c r="CS62" s="170"/>
      <c r="CT62" s="170"/>
      <c r="CU62" s="170"/>
      <c r="CV62" s="170"/>
      <c r="CW62" s="170"/>
      <c r="CX62" s="170"/>
      <c r="CY62" s="170"/>
      <c r="CZ62" s="170"/>
      <c r="DA62" s="170"/>
      <c r="DB62" s="170"/>
      <c r="DC62" s="170"/>
      <c r="DD62" s="170"/>
      <c r="DE62" s="170"/>
      <c r="DF62" s="170"/>
      <c r="DG62" s="170"/>
      <c r="DH62" s="170"/>
      <c r="DI62" s="170"/>
      <c r="DJ62" s="170"/>
      <c r="DK62" s="170"/>
      <c r="DL62" s="170"/>
      <c r="DM62" s="170"/>
      <c r="DN62" s="170"/>
      <c r="DO62" s="170"/>
      <c r="DP62" s="170"/>
      <c r="DQ62" s="170"/>
      <c r="DR62" s="170"/>
      <c r="DS62" s="170"/>
      <c r="DT62" s="170"/>
      <c r="DU62" s="170"/>
      <c r="DV62" s="170"/>
      <c r="DW62" s="170"/>
      <c r="DX62" s="170"/>
      <c r="DY62" s="170"/>
      <c r="DZ62" s="170"/>
      <c r="EA62" s="170"/>
      <c r="EB62" s="170"/>
      <c r="EC62" s="170"/>
      <c r="ED62" s="170"/>
      <c r="EE62" s="170"/>
      <c r="EF62" s="170"/>
      <c r="EG62" s="170"/>
      <c r="EH62" s="170"/>
      <c r="EI62" s="170"/>
      <c r="EJ62" s="170"/>
      <c r="EK62" s="170"/>
      <c r="EL62" s="170"/>
      <c r="EM62" s="170"/>
      <c r="EN62" s="170"/>
      <c r="EO62" s="170"/>
      <c r="EP62" s="170"/>
      <c r="EQ62" s="170"/>
      <c r="ER62" s="170"/>
      <c r="ES62" s="170"/>
      <c r="ET62" s="170"/>
      <c r="EU62" s="170"/>
      <c r="EV62" s="170"/>
      <c r="EW62" s="170"/>
      <c r="EX62" s="170"/>
      <c r="EY62" s="170"/>
      <c r="EZ62" s="170"/>
      <c r="FA62" s="170"/>
      <c r="FB62" s="170"/>
      <c r="FC62" s="170"/>
      <c r="FD62" s="170"/>
      <c r="FE62" s="170"/>
      <c r="FF62" s="170"/>
      <c r="FG62" s="170"/>
      <c r="FH62" s="170"/>
      <c r="FI62" s="170"/>
      <c r="FJ62" s="170"/>
      <c r="FK62" s="170"/>
      <c r="FL62" s="170"/>
      <c r="FM62" s="170"/>
      <c r="FN62" s="170"/>
      <c r="FO62" s="170"/>
      <c r="FP62" s="170"/>
      <c r="FQ62" s="170"/>
      <c r="FR62" s="170"/>
      <c r="FS62" s="170"/>
      <c r="FT62" s="170"/>
      <c r="FU62" s="170"/>
      <c r="FV62" s="170"/>
      <c r="FW62" s="170"/>
      <c r="FX62" s="170"/>
      <c r="FY62" s="170"/>
      <c r="FZ62" s="170"/>
      <c r="GA62" s="170"/>
      <c r="GB62" s="170"/>
      <c r="GC62" s="170"/>
      <c r="GD62" s="170"/>
      <c r="GE62" s="170"/>
      <c r="GF62" s="170"/>
      <c r="GG62" s="170"/>
      <c r="GH62" s="170"/>
      <c r="GI62" s="170"/>
      <c r="GJ62" s="170"/>
      <c r="GK62" s="170"/>
      <c r="GL62" s="170"/>
      <c r="GM62" s="170"/>
      <c r="GN62" s="170"/>
      <c r="GO62" s="170"/>
      <c r="GP62" s="170"/>
      <c r="GQ62" s="170"/>
      <c r="GR62" s="170"/>
      <c r="GS62" s="170"/>
      <c r="GT62" s="170"/>
      <c r="GU62" s="170"/>
      <c r="GV62" s="170"/>
      <c r="GW62" s="170"/>
      <c r="GX62" s="170"/>
      <c r="GY62" s="170"/>
      <c r="GZ62" s="170"/>
      <c r="HA62" s="170"/>
      <c r="HB62" s="170"/>
      <c r="HC62" s="170"/>
      <c r="HD62" s="170"/>
      <c r="HE62" s="170"/>
      <c r="HF62" s="170"/>
      <c r="HG62" s="170"/>
      <c r="HH62" s="170"/>
      <c r="HI62" s="170"/>
      <c r="HJ62" s="170"/>
      <c r="HK62" s="170"/>
      <c r="HL62" s="170"/>
      <c r="HM62" s="170"/>
      <c r="HN62" s="170"/>
      <c r="HO62" s="170"/>
      <c r="HP62" s="170"/>
      <c r="HQ62" s="170"/>
      <c r="HR62" s="170"/>
      <c r="HS62" s="170"/>
      <c r="HT62" s="170"/>
      <c r="HU62" s="170"/>
      <c r="HV62" s="170"/>
      <c r="HW62" s="170"/>
      <c r="HX62" s="170"/>
      <c r="HY62" s="170"/>
      <c r="HZ62" s="170"/>
      <c r="IA62" s="170"/>
      <c r="IB62" s="170"/>
      <c r="IC62" s="170"/>
      <c r="ID62" s="170"/>
      <c r="IE62" s="170"/>
      <c r="IF62" s="170"/>
      <c r="IG62" s="170"/>
      <c r="IH62" s="170"/>
      <c r="II62" s="170"/>
      <c r="IJ62" s="170"/>
      <c r="IK62" s="170"/>
      <c r="IL62" s="170"/>
      <c r="IM62" s="170"/>
      <c r="IN62" s="170"/>
      <c r="IO62" s="170"/>
      <c r="IP62" s="170"/>
      <c r="IQ62" s="170"/>
      <c r="IR62" s="170"/>
      <c r="IS62" s="170"/>
      <c r="IT62" s="170"/>
      <c r="IU62" s="170"/>
      <c r="IV62" s="170"/>
    </row>
    <row r="63" spans="1:256" ht="14.25">
      <c r="A63" s="170" t="s">
        <v>223</v>
      </c>
      <c r="B63" s="170"/>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0"/>
      <c r="BR63" s="170"/>
      <c r="BS63" s="170"/>
      <c r="BT63" s="170"/>
      <c r="BU63" s="170"/>
      <c r="BV63" s="170"/>
      <c r="BW63" s="170"/>
      <c r="BX63" s="170"/>
      <c r="BY63" s="170"/>
      <c r="BZ63" s="170"/>
      <c r="CA63" s="170"/>
      <c r="CB63" s="170"/>
      <c r="CC63" s="170"/>
      <c r="CD63" s="170"/>
      <c r="CE63" s="170"/>
      <c r="CF63" s="170"/>
      <c r="CG63" s="170"/>
      <c r="CH63" s="170"/>
      <c r="CI63" s="170"/>
      <c r="CJ63" s="170"/>
      <c r="CK63" s="170"/>
      <c r="CL63" s="170"/>
      <c r="CM63" s="170"/>
      <c r="CN63" s="170"/>
      <c r="CO63" s="170"/>
      <c r="CP63" s="170"/>
      <c r="CQ63" s="170"/>
      <c r="CR63" s="170"/>
      <c r="CS63" s="170"/>
      <c r="CT63" s="170"/>
      <c r="CU63" s="170"/>
      <c r="CV63" s="170"/>
      <c r="CW63" s="170"/>
      <c r="CX63" s="170"/>
      <c r="CY63" s="170"/>
      <c r="CZ63" s="170"/>
      <c r="DA63" s="170"/>
      <c r="DB63" s="170"/>
      <c r="DC63" s="170"/>
      <c r="DD63" s="170"/>
      <c r="DE63" s="170"/>
      <c r="DF63" s="170"/>
      <c r="DG63" s="170"/>
      <c r="DH63" s="170"/>
      <c r="DI63" s="170"/>
      <c r="DJ63" s="170"/>
      <c r="DK63" s="170"/>
      <c r="DL63" s="170"/>
      <c r="DM63" s="170"/>
      <c r="DN63" s="170"/>
      <c r="DO63" s="170"/>
      <c r="DP63" s="170"/>
      <c r="DQ63" s="170"/>
      <c r="DR63" s="170"/>
      <c r="DS63" s="170"/>
      <c r="DT63" s="170"/>
      <c r="DU63" s="170"/>
      <c r="DV63" s="170"/>
      <c r="DW63" s="170"/>
      <c r="DX63" s="170"/>
      <c r="DY63" s="170"/>
      <c r="DZ63" s="170"/>
      <c r="EA63" s="170"/>
      <c r="EB63" s="170"/>
      <c r="EC63" s="170"/>
      <c r="ED63" s="170"/>
      <c r="EE63" s="170"/>
      <c r="EF63" s="170"/>
      <c r="EG63" s="170"/>
      <c r="EH63" s="170"/>
      <c r="EI63" s="170"/>
      <c r="EJ63" s="170"/>
      <c r="EK63" s="170"/>
      <c r="EL63" s="170"/>
      <c r="EM63" s="170"/>
      <c r="EN63" s="170"/>
      <c r="EO63" s="170"/>
      <c r="EP63" s="170"/>
      <c r="EQ63" s="170"/>
      <c r="ER63" s="170"/>
      <c r="ES63" s="170"/>
      <c r="ET63" s="170"/>
      <c r="EU63" s="170"/>
      <c r="EV63" s="170"/>
      <c r="EW63" s="170"/>
      <c r="EX63" s="170"/>
      <c r="EY63" s="170"/>
      <c r="EZ63" s="170"/>
      <c r="FA63" s="170"/>
      <c r="FB63" s="170"/>
      <c r="FC63" s="170"/>
      <c r="FD63" s="170"/>
      <c r="FE63" s="170"/>
      <c r="FF63" s="170"/>
      <c r="FG63" s="170"/>
      <c r="FH63" s="170"/>
      <c r="FI63" s="170"/>
      <c r="FJ63" s="170"/>
      <c r="FK63" s="170"/>
      <c r="FL63" s="170"/>
      <c r="FM63" s="170"/>
      <c r="FN63" s="170"/>
      <c r="FO63" s="170"/>
      <c r="FP63" s="170"/>
      <c r="FQ63" s="170"/>
      <c r="FR63" s="170"/>
      <c r="FS63" s="170"/>
      <c r="FT63" s="170"/>
      <c r="FU63" s="170"/>
      <c r="FV63" s="170"/>
      <c r="FW63" s="170"/>
      <c r="FX63" s="170"/>
      <c r="FY63" s="170"/>
      <c r="FZ63" s="170"/>
      <c r="GA63" s="170"/>
      <c r="GB63" s="170"/>
      <c r="GC63" s="170"/>
      <c r="GD63" s="170"/>
      <c r="GE63" s="170"/>
      <c r="GF63" s="170"/>
      <c r="GG63" s="170"/>
      <c r="GH63" s="170"/>
      <c r="GI63" s="170"/>
      <c r="GJ63" s="170"/>
      <c r="GK63" s="170"/>
      <c r="GL63" s="170"/>
      <c r="GM63" s="170"/>
      <c r="GN63" s="170"/>
      <c r="GO63" s="170"/>
      <c r="GP63" s="170"/>
      <c r="GQ63" s="170"/>
      <c r="GR63" s="170"/>
      <c r="GS63" s="170"/>
      <c r="GT63" s="170"/>
      <c r="GU63" s="170"/>
      <c r="GV63" s="170"/>
      <c r="GW63" s="170"/>
      <c r="GX63" s="170"/>
      <c r="GY63" s="170"/>
      <c r="GZ63" s="170"/>
      <c r="HA63" s="170"/>
      <c r="HB63" s="170"/>
      <c r="HC63" s="170"/>
      <c r="HD63" s="170"/>
      <c r="HE63" s="170"/>
      <c r="HF63" s="170"/>
      <c r="HG63" s="170"/>
      <c r="HH63" s="170"/>
      <c r="HI63" s="170"/>
      <c r="HJ63" s="170"/>
      <c r="HK63" s="170"/>
      <c r="HL63" s="170"/>
      <c r="HM63" s="170"/>
      <c r="HN63" s="170"/>
      <c r="HO63" s="170"/>
      <c r="HP63" s="170"/>
      <c r="HQ63" s="170"/>
      <c r="HR63" s="170"/>
      <c r="HS63" s="170"/>
      <c r="HT63" s="170"/>
      <c r="HU63" s="170"/>
      <c r="HV63" s="170"/>
      <c r="HW63" s="170"/>
      <c r="HX63" s="170"/>
      <c r="HY63" s="170"/>
      <c r="HZ63" s="170"/>
      <c r="IA63" s="170"/>
      <c r="IB63" s="170"/>
      <c r="IC63" s="170"/>
      <c r="ID63" s="170"/>
      <c r="IE63" s="170"/>
      <c r="IF63" s="170"/>
      <c r="IG63" s="170"/>
      <c r="IH63" s="170"/>
      <c r="II63" s="170"/>
      <c r="IJ63" s="170"/>
      <c r="IK63" s="170"/>
      <c r="IL63" s="170"/>
      <c r="IM63" s="170"/>
      <c r="IN63" s="170"/>
      <c r="IO63" s="170"/>
      <c r="IP63" s="170"/>
      <c r="IQ63" s="170"/>
      <c r="IR63" s="170"/>
      <c r="IS63" s="170"/>
      <c r="IT63" s="170"/>
      <c r="IU63" s="170"/>
      <c r="IV63" s="170"/>
    </row>
    <row r="64" spans="1:256" ht="14.25">
      <c r="A64" s="170" t="s">
        <v>214</v>
      </c>
      <c r="B64" s="170"/>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0"/>
      <c r="BZ64" s="170"/>
      <c r="CA64" s="170"/>
      <c r="CB64" s="170"/>
      <c r="CC64" s="170"/>
      <c r="CD64" s="170"/>
      <c r="CE64" s="170"/>
      <c r="CF64" s="170"/>
      <c r="CG64" s="170"/>
      <c r="CH64" s="170"/>
      <c r="CI64" s="170"/>
      <c r="CJ64" s="170"/>
      <c r="CK64" s="170"/>
      <c r="CL64" s="170"/>
      <c r="CM64" s="170"/>
      <c r="CN64" s="170"/>
      <c r="CO64" s="170"/>
      <c r="CP64" s="170"/>
      <c r="CQ64" s="170"/>
      <c r="CR64" s="170"/>
      <c r="CS64" s="170"/>
      <c r="CT64" s="170"/>
      <c r="CU64" s="170"/>
      <c r="CV64" s="170"/>
      <c r="CW64" s="170"/>
      <c r="CX64" s="170"/>
      <c r="CY64" s="170"/>
      <c r="CZ64" s="170"/>
      <c r="DA64" s="170"/>
      <c r="DB64" s="170"/>
      <c r="DC64" s="170"/>
      <c r="DD64" s="170"/>
      <c r="DE64" s="170"/>
      <c r="DF64" s="170"/>
      <c r="DG64" s="170"/>
      <c r="DH64" s="170"/>
      <c r="DI64" s="170"/>
      <c r="DJ64" s="170"/>
      <c r="DK64" s="170"/>
      <c r="DL64" s="170"/>
      <c r="DM64" s="170"/>
      <c r="DN64" s="170"/>
      <c r="DO64" s="170"/>
      <c r="DP64" s="170"/>
      <c r="DQ64" s="170"/>
      <c r="DR64" s="170"/>
      <c r="DS64" s="170"/>
      <c r="DT64" s="170"/>
      <c r="DU64" s="170"/>
      <c r="DV64" s="170"/>
      <c r="DW64" s="170"/>
      <c r="DX64" s="170"/>
      <c r="DY64" s="170"/>
      <c r="DZ64" s="170"/>
      <c r="EA64" s="170"/>
      <c r="EB64" s="170"/>
      <c r="EC64" s="170"/>
      <c r="ED64" s="170"/>
      <c r="EE64" s="170"/>
      <c r="EF64" s="170"/>
      <c r="EG64" s="170"/>
      <c r="EH64" s="170"/>
      <c r="EI64" s="170"/>
      <c r="EJ64" s="170"/>
      <c r="EK64" s="170"/>
      <c r="EL64" s="170"/>
      <c r="EM64" s="170"/>
      <c r="EN64" s="170"/>
      <c r="EO64" s="170"/>
      <c r="EP64" s="170"/>
      <c r="EQ64" s="170"/>
      <c r="ER64" s="170"/>
      <c r="ES64" s="170"/>
      <c r="ET64" s="170"/>
      <c r="EU64" s="170"/>
      <c r="EV64" s="170"/>
      <c r="EW64" s="170"/>
      <c r="EX64" s="170"/>
      <c r="EY64" s="170"/>
      <c r="EZ64" s="170"/>
      <c r="FA64" s="170"/>
      <c r="FB64" s="170"/>
      <c r="FC64" s="170"/>
      <c r="FD64" s="170"/>
      <c r="FE64" s="170"/>
      <c r="FF64" s="170"/>
      <c r="FG64" s="170"/>
      <c r="FH64" s="170"/>
      <c r="FI64" s="170"/>
      <c r="FJ64" s="170"/>
      <c r="FK64" s="170"/>
      <c r="FL64" s="170"/>
      <c r="FM64" s="170"/>
      <c r="FN64" s="170"/>
      <c r="FO64" s="170"/>
      <c r="FP64" s="170"/>
      <c r="FQ64" s="170"/>
      <c r="FR64" s="170"/>
      <c r="FS64" s="170"/>
      <c r="FT64" s="170"/>
      <c r="FU64" s="170"/>
      <c r="FV64" s="170"/>
      <c r="FW64" s="170"/>
      <c r="FX64" s="170"/>
      <c r="FY64" s="170"/>
      <c r="FZ64" s="170"/>
      <c r="GA64" s="170"/>
      <c r="GB64" s="170"/>
      <c r="GC64" s="170"/>
      <c r="GD64" s="170"/>
      <c r="GE64" s="170"/>
      <c r="GF64" s="170"/>
      <c r="GG64" s="170"/>
      <c r="GH64" s="170"/>
      <c r="GI64" s="170"/>
      <c r="GJ64" s="170"/>
      <c r="GK64" s="170"/>
      <c r="GL64" s="170"/>
      <c r="GM64" s="170"/>
      <c r="GN64" s="170"/>
      <c r="GO64" s="170"/>
      <c r="GP64" s="170"/>
      <c r="GQ64" s="170"/>
      <c r="GR64" s="170"/>
      <c r="GS64" s="170"/>
      <c r="GT64" s="170"/>
      <c r="GU64" s="170"/>
      <c r="GV64" s="170"/>
      <c r="GW64" s="170"/>
      <c r="GX64" s="170"/>
      <c r="GY64" s="170"/>
      <c r="GZ64" s="170"/>
      <c r="HA64" s="170"/>
      <c r="HB64" s="170"/>
      <c r="HC64" s="170"/>
      <c r="HD64" s="170"/>
      <c r="HE64" s="170"/>
      <c r="HF64" s="170"/>
      <c r="HG64" s="170"/>
      <c r="HH64" s="170"/>
      <c r="HI64" s="170"/>
      <c r="HJ64" s="170"/>
      <c r="HK64" s="170"/>
      <c r="HL64" s="170"/>
      <c r="HM64" s="170"/>
      <c r="HN64" s="170"/>
      <c r="HO64" s="170"/>
      <c r="HP64" s="170"/>
      <c r="HQ64" s="170"/>
      <c r="HR64" s="170"/>
      <c r="HS64" s="170"/>
      <c r="HT64" s="170"/>
      <c r="HU64" s="170"/>
      <c r="HV64" s="170"/>
      <c r="HW64" s="170"/>
      <c r="HX64" s="170"/>
      <c r="HY64" s="170"/>
      <c r="HZ64" s="170"/>
      <c r="IA64" s="170"/>
      <c r="IB64" s="170"/>
      <c r="IC64" s="170"/>
      <c r="ID64" s="170"/>
      <c r="IE64" s="170"/>
      <c r="IF64" s="170"/>
      <c r="IG64" s="170"/>
      <c r="IH64" s="170"/>
      <c r="II64" s="170"/>
      <c r="IJ64" s="170"/>
      <c r="IK64" s="170"/>
      <c r="IL64" s="170"/>
      <c r="IM64" s="170"/>
      <c r="IN64" s="170"/>
      <c r="IO64" s="170"/>
      <c r="IP64" s="170"/>
      <c r="IQ64" s="170"/>
      <c r="IR64" s="170"/>
      <c r="IS64" s="170"/>
      <c r="IT64" s="170"/>
      <c r="IU64" s="170"/>
      <c r="IV64" s="170"/>
    </row>
    <row r="65" spans="1:5" ht="12.75" customHeight="1">
      <c r="A65" s="170" t="s">
        <v>215</v>
      </c>
      <c r="B65" s="153"/>
      <c r="C65" s="153"/>
      <c r="D65" s="116"/>
      <c r="E65" s="123"/>
    </row>
    <row r="66" spans="1:4" ht="14.25" customHeight="1">
      <c r="A66" s="171" t="s">
        <v>194</v>
      </c>
      <c r="B66" s="144"/>
      <c r="C66" s="144"/>
      <c r="D66" s="154"/>
    </row>
    <row r="67" spans="1:4" ht="14.25">
      <c r="A67" s="62" t="s">
        <v>216</v>
      </c>
      <c r="B67" s="144"/>
      <c r="C67" s="144"/>
      <c r="D67" s="155"/>
    </row>
    <row r="68" spans="1:3" ht="14.25">
      <c r="A68" s="169" t="s">
        <v>217</v>
      </c>
      <c r="B68" s="64"/>
      <c r="C68" s="64"/>
    </row>
    <row r="69" spans="1:3" ht="14.25">
      <c r="A69" s="169" t="s">
        <v>218</v>
      </c>
      <c r="B69" s="64"/>
      <c r="C69" s="64"/>
    </row>
    <row r="70" spans="1:3" ht="14.25">
      <c r="A70" s="170" t="s">
        <v>219</v>
      </c>
      <c r="B70" s="64"/>
      <c r="C70" s="64"/>
    </row>
    <row r="71" spans="1:3" ht="12.75">
      <c r="A71" s="156"/>
      <c r="B71" s="64"/>
      <c r="C71" s="64"/>
    </row>
    <row r="72" spans="1:3" ht="12.75">
      <c r="A72" s="192"/>
      <c r="C72" s="158"/>
    </row>
    <row r="73" spans="1:3" ht="12.75">
      <c r="A73" s="193"/>
      <c r="B73" s="158"/>
      <c r="C73" s="158"/>
    </row>
    <row r="74" spans="1:3" ht="12.75">
      <c r="A74" s="193"/>
      <c r="B74" s="158"/>
      <c r="C74" s="158"/>
    </row>
    <row r="75" spans="1:3" ht="12.75">
      <c r="A75" s="193"/>
      <c r="B75" s="159"/>
      <c r="C75" s="159"/>
    </row>
    <row r="76" spans="1:3" ht="12.75">
      <c r="A76" s="160"/>
      <c r="B76" s="158"/>
      <c r="C76" s="160"/>
    </row>
    <row r="77" spans="1:3" ht="12.75">
      <c r="A77" s="157"/>
      <c r="B77" s="161"/>
      <c r="C77" s="161"/>
    </row>
    <row r="78" spans="1:3" ht="12.75">
      <c r="A78" s="157"/>
      <c r="B78" s="161"/>
      <c r="C78" s="161"/>
    </row>
    <row r="79" spans="1:3" ht="12.75">
      <c r="A79" s="157"/>
      <c r="B79" s="161"/>
      <c r="C79" s="161"/>
    </row>
    <row r="80" spans="1:3" ht="12.75">
      <c r="A80" s="157"/>
      <c r="B80" s="161"/>
      <c r="C80" s="161"/>
    </row>
    <row r="81" spans="1:3" ht="12.75">
      <c r="A81" s="157"/>
      <c r="B81" s="161"/>
      <c r="C81" s="161"/>
    </row>
    <row r="82" spans="1:3" ht="12.75">
      <c r="A82" s="160"/>
      <c r="B82" s="160"/>
      <c r="C82" s="160"/>
    </row>
  </sheetData>
  <mergeCells count="12">
    <mergeCell ref="F34:F35"/>
    <mergeCell ref="G34:G35"/>
    <mergeCell ref="G1:G2"/>
    <mergeCell ref="F1:F2"/>
    <mergeCell ref="A1:A2"/>
    <mergeCell ref="A34:A35"/>
    <mergeCell ref="E1:E2"/>
    <mergeCell ref="D1:D2"/>
    <mergeCell ref="C34:C35"/>
    <mergeCell ref="B34:B35"/>
    <mergeCell ref="D34:D35"/>
    <mergeCell ref="E34:E35"/>
  </mergeCells>
  <printOptions/>
  <pageMargins left="0.7480314960629921" right="0.7480314960629921" top="0.984251968503937" bottom="0.7874015748031497" header="0.5118110236220472" footer="0.3937007874015748"/>
  <pageSetup horizontalDpi="600" verticalDpi="600" orientation="landscape" paperSize="9" scale="56" r:id="rId1"/>
  <headerFooter alignWithMargins="0">
    <oddHeader>&amp;L&amp;"Arial,tučné"&amp;14Telefónica O2 Czech Republic - FACTS AND FIGURES&amp;RJuly 24, 2006</oddHeader>
    <oddFooter>&amp;L&amp;"Arial,tučné"Investor Relations&amp;"Arial,obyčejné"
Tel: +420 271 462 076&amp;Ce-mail: investor.relations@ct.cz
www.telecom.cz&amp;R6 of 7</oddFooter>
  </headerFooter>
</worksheet>
</file>

<file path=xl/worksheets/sheet7.xml><?xml version="1.0" encoding="utf-8"?>
<worksheet xmlns="http://schemas.openxmlformats.org/spreadsheetml/2006/main" xmlns:r="http://schemas.openxmlformats.org/officeDocument/2006/relationships">
  <dimension ref="A1:G76"/>
  <sheetViews>
    <sheetView showGridLines="0" zoomScaleSheetLayoutView="75" workbookViewId="0" topLeftCell="A1">
      <selection activeCell="B28" sqref="B28"/>
    </sheetView>
  </sheetViews>
  <sheetFormatPr defaultColWidth="9.140625" defaultRowHeight="12.75"/>
  <cols>
    <col min="1" max="1" width="48.8515625" style="114" customWidth="1"/>
    <col min="2" max="3" width="9.00390625" style="114" customWidth="1"/>
    <col min="4" max="4" width="9.421875" style="114" customWidth="1"/>
    <col min="5" max="6" width="9.8515625" style="114" customWidth="1"/>
    <col min="7" max="16384" width="9.140625" style="114" customWidth="1"/>
  </cols>
  <sheetData>
    <row r="1" spans="1:6" ht="12.75" customHeight="1">
      <c r="A1" s="325" t="s">
        <v>154</v>
      </c>
      <c r="B1" s="323" t="s">
        <v>160</v>
      </c>
      <c r="C1" s="327" t="s">
        <v>159</v>
      </c>
      <c r="D1" s="327" t="s">
        <v>158</v>
      </c>
      <c r="E1" s="323" t="s">
        <v>156</v>
      </c>
      <c r="F1" s="312" t="s">
        <v>185</v>
      </c>
    </row>
    <row r="2" spans="1:6" ht="12.75">
      <c r="A2" s="326"/>
      <c r="B2" s="324"/>
      <c r="C2" s="328"/>
      <c r="D2" s="328"/>
      <c r="E2" s="324"/>
      <c r="F2" s="320"/>
    </row>
    <row r="3" spans="1:6" ht="12.75" customHeight="1">
      <c r="A3" s="194" t="s">
        <v>195</v>
      </c>
      <c r="B3" s="198">
        <f>B4+B11</f>
        <v>3772.466</v>
      </c>
      <c r="C3" s="195">
        <f>C4+C11</f>
        <v>3686.5</v>
      </c>
      <c r="D3" s="195">
        <f>D4+D11</f>
        <v>3628.5350000000003</v>
      </c>
      <c r="E3" s="231">
        <f>E4+E11</f>
        <v>3571.2369999999996</v>
      </c>
      <c r="F3" s="199">
        <f>F4+F11</f>
        <v>3477</v>
      </c>
    </row>
    <row r="4" spans="1:6" ht="12.75" customHeight="1">
      <c r="A4" s="251" t="s">
        <v>196</v>
      </c>
      <c r="B4" s="264">
        <f>B5+B6+B10</f>
        <v>3727.3019999999997</v>
      </c>
      <c r="C4" s="262">
        <f>C5+C6+C10</f>
        <v>3632.682</v>
      </c>
      <c r="D4" s="262">
        <f>D5+D6+D10</f>
        <v>3566.2430000000004</v>
      </c>
      <c r="E4" s="259">
        <f>E5+E6+E10</f>
        <v>3500.249</v>
      </c>
      <c r="F4" s="260">
        <f>F5+F6+F10</f>
        <v>3397.831</v>
      </c>
    </row>
    <row r="5" spans="1:6" ht="12.75" customHeight="1">
      <c r="A5" s="252" t="s">
        <v>203</v>
      </c>
      <c r="B5" s="173">
        <v>3075.075</v>
      </c>
      <c r="C5" s="132">
        <v>3019.362</v>
      </c>
      <c r="D5" s="132">
        <v>2960.606</v>
      </c>
      <c r="E5" s="134">
        <v>2911.403</v>
      </c>
      <c r="F5" s="135">
        <v>2834.831</v>
      </c>
    </row>
    <row r="6" spans="1:6" ht="12.75" customHeight="1">
      <c r="A6" s="252" t="s">
        <v>197</v>
      </c>
      <c r="B6" s="173">
        <f>B7+B8+B9</f>
        <v>652.227</v>
      </c>
      <c r="C6" s="132">
        <f>C7+C8+C9</f>
        <v>613.3199999999999</v>
      </c>
      <c r="D6" s="132">
        <f>D7+D8+D9</f>
        <v>605.637</v>
      </c>
      <c r="E6" s="134">
        <f>E7+E8+E9</f>
        <v>588.846</v>
      </c>
      <c r="F6" s="135">
        <f>F7+F8+F9</f>
        <v>563</v>
      </c>
    </row>
    <row r="7" spans="1:6" ht="12.75" customHeight="1">
      <c r="A7" s="253" t="s">
        <v>198</v>
      </c>
      <c r="B7" s="173">
        <v>510.632</v>
      </c>
      <c r="C7" s="132">
        <v>431.236</v>
      </c>
      <c r="D7" s="132">
        <v>366.936</v>
      </c>
      <c r="E7" s="134">
        <v>292.354</v>
      </c>
      <c r="F7" s="135">
        <v>224</v>
      </c>
    </row>
    <row r="8" spans="1:6" ht="12.75" customHeight="1">
      <c r="A8" s="253" t="s">
        <v>204</v>
      </c>
      <c r="B8" s="172">
        <v>127.595</v>
      </c>
      <c r="C8" s="130">
        <v>168.084</v>
      </c>
      <c r="D8" s="130">
        <v>225.70100000000002</v>
      </c>
      <c r="E8" s="134">
        <v>283.49199999999996</v>
      </c>
      <c r="F8" s="135">
        <v>326</v>
      </c>
    </row>
    <row r="9" spans="1:6" ht="12.75" customHeight="1">
      <c r="A9" s="253" t="s">
        <v>205</v>
      </c>
      <c r="B9" s="173">
        <v>14</v>
      </c>
      <c r="C9" s="132">
        <v>14</v>
      </c>
      <c r="D9" s="132">
        <v>13</v>
      </c>
      <c r="E9" s="134">
        <v>13</v>
      </c>
      <c r="F9" s="135">
        <v>13</v>
      </c>
    </row>
    <row r="10" spans="1:6" ht="12.75" customHeight="1">
      <c r="A10" s="252" t="s">
        <v>199</v>
      </c>
      <c r="B10" s="174">
        <v>0</v>
      </c>
      <c r="C10" s="134">
        <v>0</v>
      </c>
      <c r="D10" s="134">
        <v>0</v>
      </c>
      <c r="E10" s="184">
        <v>0</v>
      </c>
      <c r="F10" s="178">
        <v>0</v>
      </c>
    </row>
    <row r="11" spans="1:7" ht="12.75" customHeight="1">
      <c r="A11" s="251" t="s">
        <v>200</v>
      </c>
      <c r="B11" s="261">
        <f>B12+B13+B14</f>
        <v>45.16400000000001</v>
      </c>
      <c r="C11" s="259">
        <f>C12+C13+C14</f>
        <v>53.818</v>
      </c>
      <c r="D11" s="259">
        <f>D12+D13+D14</f>
        <v>62.292</v>
      </c>
      <c r="E11" s="259">
        <f>E12+E13+E14</f>
        <v>70.988</v>
      </c>
      <c r="F11" s="260">
        <f>F12+F13+F14</f>
        <v>79.16900000000001</v>
      </c>
      <c r="G11" s="249"/>
    </row>
    <row r="12" spans="1:6" ht="12.75" customHeight="1">
      <c r="A12" s="252" t="s">
        <v>201</v>
      </c>
      <c r="B12" s="174">
        <v>2.191</v>
      </c>
      <c r="C12" s="134">
        <v>4.454</v>
      </c>
      <c r="D12" s="134">
        <v>6.951</v>
      </c>
      <c r="E12" s="134">
        <v>9.392</v>
      </c>
      <c r="F12" s="135">
        <v>12.348</v>
      </c>
    </row>
    <row r="13" spans="1:6" ht="12.75" customHeight="1">
      <c r="A13" s="252" t="s">
        <v>202</v>
      </c>
      <c r="B13" s="267">
        <v>36.087</v>
      </c>
      <c r="C13" s="254">
        <v>42.632</v>
      </c>
      <c r="D13" s="268">
        <v>48.465</v>
      </c>
      <c r="E13" s="132">
        <v>54.868</v>
      </c>
      <c r="F13" s="133">
        <v>60.025</v>
      </c>
    </row>
    <row r="14" spans="1:6" ht="12.75" customHeight="1">
      <c r="A14" s="252" t="s">
        <v>206</v>
      </c>
      <c r="B14" s="174">
        <v>6.886</v>
      </c>
      <c r="C14" s="134">
        <v>6.732</v>
      </c>
      <c r="D14" s="134">
        <v>6.876</v>
      </c>
      <c r="E14" s="134">
        <v>6.728</v>
      </c>
      <c r="F14" s="135">
        <v>6.796</v>
      </c>
    </row>
    <row r="15" spans="1:6" ht="3.75" customHeight="1">
      <c r="A15" s="266"/>
      <c r="B15" s="174"/>
      <c r="C15" s="134"/>
      <c r="D15" s="134"/>
      <c r="E15" s="134"/>
      <c r="F15" s="135"/>
    </row>
    <row r="16" spans="1:6" ht="12.75">
      <c r="A16" s="232" t="s">
        <v>137</v>
      </c>
      <c r="B16" s="205">
        <f>SUM(B17:B22)</f>
        <v>1663.9999999999998</v>
      </c>
      <c r="C16" s="202">
        <f>SUM(C17:C22)</f>
        <v>1380.7</v>
      </c>
      <c r="D16" s="202">
        <f>SUM(D17:D22)</f>
        <v>1409.6330000000003</v>
      </c>
      <c r="E16" s="233">
        <f>SUM(E17:E22)</f>
        <v>1371.5</v>
      </c>
      <c r="F16" s="206">
        <f>SUM(F17:F22)</f>
        <v>1179.8999999999999</v>
      </c>
    </row>
    <row r="17" spans="1:7" ht="12.75">
      <c r="A17" s="183" t="s">
        <v>138</v>
      </c>
      <c r="B17" s="173">
        <v>542.3</v>
      </c>
      <c r="C17" s="132">
        <v>459.7</v>
      </c>
      <c r="D17" s="132">
        <v>521.0340000000001</v>
      </c>
      <c r="E17" s="134">
        <v>521.4</v>
      </c>
      <c r="F17" s="135">
        <v>458.5</v>
      </c>
      <c r="G17" s="249"/>
    </row>
    <row r="18" spans="1:7" ht="12.75">
      <c r="A18" s="183" t="s">
        <v>139</v>
      </c>
      <c r="B18" s="173">
        <v>172</v>
      </c>
      <c r="C18" s="132">
        <v>165.1</v>
      </c>
      <c r="D18" s="132">
        <v>184.394</v>
      </c>
      <c r="E18" s="134">
        <v>188.1</v>
      </c>
      <c r="F18" s="135">
        <v>179.4</v>
      </c>
      <c r="G18" s="250"/>
    </row>
    <row r="19" spans="1:6" ht="12.75">
      <c r="A19" s="183" t="s">
        <v>140</v>
      </c>
      <c r="B19" s="173">
        <v>33.6</v>
      </c>
      <c r="C19" s="132">
        <v>32</v>
      </c>
      <c r="D19" s="132">
        <v>32.090999999999994</v>
      </c>
      <c r="E19" s="134">
        <v>32.2</v>
      </c>
      <c r="F19" s="135">
        <v>31.8</v>
      </c>
    </row>
    <row r="20" spans="1:6" ht="12.75">
      <c r="A20" s="183" t="s">
        <v>141</v>
      </c>
      <c r="B20" s="173">
        <v>93.4</v>
      </c>
      <c r="C20" s="132">
        <v>86.4</v>
      </c>
      <c r="D20" s="132">
        <v>84.882</v>
      </c>
      <c r="E20" s="134">
        <v>83.1</v>
      </c>
      <c r="F20" s="135">
        <v>85</v>
      </c>
    </row>
    <row r="21" spans="1:6" ht="12.75">
      <c r="A21" s="183" t="s">
        <v>142</v>
      </c>
      <c r="B21" s="173">
        <v>752.9</v>
      </c>
      <c r="C21" s="132">
        <v>569.6</v>
      </c>
      <c r="D21" s="132">
        <v>518.2910000000002</v>
      </c>
      <c r="E21" s="134">
        <v>455.1</v>
      </c>
      <c r="F21" s="135">
        <v>311.7</v>
      </c>
    </row>
    <row r="22" spans="1:6" ht="12.75">
      <c r="A22" s="183" t="s">
        <v>143</v>
      </c>
      <c r="B22" s="173">
        <v>69.8</v>
      </c>
      <c r="C22" s="132">
        <v>67.9</v>
      </c>
      <c r="D22" s="132">
        <v>68.94099999999997</v>
      </c>
      <c r="E22" s="134">
        <v>91.6</v>
      </c>
      <c r="F22" s="135">
        <v>113.5</v>
      </c>
    </row>
    <row r="23" spans="1:6" ht="3" customHeight="1">
      <c r="A23" s="183"/>
      <c r="B23" s="174"/>
      <c r="C23" s="134"/>
      <c r="D23" s="134"/>
      <c r="E23" s="134"/>
      <c r="F23" s="135"/>
    </row>
    <row r="24" spans="1:6" ht="13.5" customHeight="1">
      <c r="A24" s="232" t="s">
        <v>144</v>
      </c>
      <c r="B24" s="209">
        <f>B25+B26</f>
        <v>502</v>
      </c>
      <c r="C24" s="207">
        <f>C25+C26</f>
        <v>458</v>
      </c>
      <c r="D24" s="207">
        <f>D25+D26</f>
        <v>504</v>
      </c>
      <c r="E24" s="207">
        <f>E25+E26</f>
        <v>520</v>
      </c>
      <c r="F24" s="201">
        <f>F25+F26</f>
        <v>488</v>
      </c>
    </row>
    <row r="25" spans="1:7" ht="12.75">
      <c r="A25" s="183" t="s">
        <v>145</v>
      </c>
      <c r="B25" s="173">
        <v>445</v>
      </c>
      <c r="C25" s="132">
        <v>411</v>
      </c>
      <c r="D25" s="132">
        <v>461</v>
      </c>
      <c r="E25" s="134">
        <v>469</v>
      </c>
      <c r="F25" s="135">
        <v>430</v>
      </c>
      <c r="G25" s="249"/>
    </row>
    <row r="26" spans="1:7" ht="12.75">
      <c r="A26" s="183" t="s">
        <v>140</v>
      </c>
      <c r="B26" s="173">
        <v>57</v>
      </c>
      <c r="C26" s="132">
        <v>47</v>
      </c>
      <c r="D26" s="132">
        <v>43</v>
      </c>
      <c r="E26" s="134">
        <v>51</v>
      </c>
      <c r="F26" s="135">
        <v>58</v>
      </c>
      <c r="G26" s="249"/>
    </row>
    <row r="27" spans="1:6" ht="3.75" customHeight="1">
      <c r="A27" s="183"/>
      <c r="B27" s="115"/>
      <c r="C27" s="65"/>
      <c r="D27" s="134"/>
      <c r="E27" s="134"/>
      <c r="F27" s="135"/>
    </row>
    <row r="28" spans="1:6" ht="16.5" customHeight="1">
      <c r="A28" s="183" t="s">
        <v>162</v>
      </c>
      <c r="B28" s="168">
        <f>(B16+B24)/((B5+3128)/2)/3*1000</f>
        <v>232.7877705815261</v>
      </c>
      <c r="C28" s="137">
        <f>(C16+C24)/((C5+B5)/2)/3*1000</f>
        <v>201.13424751129597</v>
      </c>
      <c r="D28" s="137">
        <f>(D16+D24)/((D5+C5)/2)/3*1000</f>
        <v>213.33815387194934</v>
      </c>
      <c r="E28" s="137">
        <f>(E16+E24)/((E5+D5)/2)/3*1000</f>
        <v>214.7476272601081</v>
      </c>
      <c r="F28" s="138">
        <f>(F16+F24)/((F5+E5)/2)/3*1000</f>
        <v>193.50644845534194</v>
      </c>
    </row>
    <row r="29" spans="1:6" ht="5.25" customHeight="1">
      <c r="A29" s="183"/>
      <c r="B29" s="168"/>
      <c r="C29" s="137"/>
      <c r="D29" s="132"/>
      <c r="E29" s="132"/>
      <c r="F29" s="133"/>
    </row>
    <row r="30" spans="1:6" ht="12.75">
      <c r="A30" s="232" t="s">
        <v>146</v>
      </c>
      <c r="B30" s="220">
        <v>7935</v>
      </c>
      <c r="C30" s="210">
        <v>7743</v>
      </c>
      <c r="D30" s="207">
        <v>7524</v>
      </c>
      <c r="E30" s="233">
        <v>7572</v>
      </c>
      <c r="F30" s="206">
        <v>7466</v>
      </c>
    </row>
    <row r="31" spans="1:6" ht="12.75">
      <c r="A31" s="183" t="s">
        <v>147</v>
      </c>
      <c r="B31" s="173">
        <f>B5*1000/B30</f>
        <v>387.5330812854442</v>
      </c>
      <c r="C31" s="132">
        <f>C5*1000/C30</f>
        <v>389.9473072452538</v>
      </c>
      <c r="D31" s="132">
        <f>D5*1000/D30</f>
        <v>393.48830409356725</v>
      </c>
      <c r="E31" s="134">
        <f>E5*1000/E30</f>
        <v>384.4959059693608</v>
      </c>
      <c r="F31" s="135">
        <f>F5*1000/F30</f>
        <v>379.69876774712026</v>
      </c>
    </row>
    <row r="32" spans="1:6" ht="18.75" customHeight="1">
      <c r="A32" s="232" t="s">
        <v>148</v>
      </c>
      <c r="B32" s="234">
        <v>35</v>
      </c>
      <c r="C32" s="212">
        <v>37</v>
      </c>
      <c r="D32" s="233">
        <v>45</v>
      </c>
      <c r="E32" s="233">
        <v>61</v>
      </c>
      <c r="F32" s="206">
        <v>69</v>
      </c>
    </row>
    <row r="33" spans="1:6" ht="12.75">
      <c r="A33" s="183"/>
      <c r="B33" s="175"/>
      <c r="C33" s="185"/>
      <c r="D33" s="125"/>
      <c r="E33" s="186"/>
      <c r="F33" s="176"/>
    </row>
    <row r="34" spans="1:6" ht="12.75" customHeight="1">
      <c r="A34" s="307" t="s">
        <v>155</v>
      </c>
      <c r="B34" s="323" t="s">
        <v>160</v>
      </c>
      <c r="C34" s="327" t="s">
        <v>159</v>
      </c>
      <c r="D34" s="327" t="s">
        <v>158</v>
      </c>
      <c r="E34" s="323" t="s">
        <v>156</v>
      </c>
      <c r="F34" s="312" t="s">
        <v>185</v>
      </c>
    </row>
    <row r="35" spans="1:6" ht="12.75">
      <c r="A35" s="309"/>
      <c r="B35" s="324"/>
      <c r="C35" s="328"/>
      <c r="D35" s="328"/>
      <c r="E35" s="324"/>
      <c r="F35" s="320"/>
    </row>
    <row r="36" spans="1:6" ht="14.25">
      <c r="A36" s="215" t="s">
        <v>166</v>
      </c>
      <c r="B36" s="216">
        <v>4420</v>
      </c>
      <c r="C36" s="235">
        <v>4489</v>
      </c>
      <c r="D36" s="235">
        <v>4676</v>
      </c>
      <c r="E36" s="235">
        <v>4695</v>
      </c>
      <c r="F36" s="217">
        <f>F37+F38</f>
        <v>4770</v>
      </c>
    </row>
    <row r="37" spans="1:6" ht="14.25">
      <c r="A37" s="143" t="s">
        <v>163</v>
      </c>
      <c r="B37" s="162">
        <v>1269</v>
      </c>
      <c r="C37" s="144">
        <v>1388</v>
      </c>
      <c r="D37" s="144">
        <v>1546</v>
      </c>
      <c r="E37" s="144">
        <v>1643</v>
      </c>
      <c r="F37" s="163">
        <v>1727</v>
      </c>
    </row>
    <row r="38" spans="1:6" ht="14.25">
      <c r="A38" s="143" t="s">
        <v>164</v>
      </c>
      <c r="B38" s="168">
        <v>3151</v>
      </c>
      <c r="C38" s="137">
        <v>3101</v>
      </c>
      <c r="D38" s="137">
        <v>3130</v>
      </c>
      <c r="E38" s="137">
        <v>3052</v>
      </c>
      <c r="F38" s="138">
        <v>3043</v>
      </c>
    </row>
    <row r="39" spans="1:6" ht="5.25" customHeight="1">
      <c r="A39" s="143"/>
      <c r="B39" s="168"/>
      <c r="C39" s="137"/>
      <c r="D39" s="137"/>
      <c r="E39" s="137"/>
      <c r="F39" s="138"/>
    </row>
    <row r="40" spans="1:6" ht="12.75">
      <c r="A40" s="215" t="s">
        <v>157</v>
      </c>
      <c r="B40" s="220">
        <v>114</v>
      </c>
      <c r="C40" s="210">
        <v>121</v>
      </c>
      <c r="D40" s="210">
        <v>137</v>
      </c>
      <c r="E40" s="210">
        <v>147</v>
      </c>
      <c r="F40" s="211">
        <f>F41+F42</f>
        <v>155</v>
      </c>
    </row>
    <row r="41" spans="1:6" ht="12.75">
      <c r="A41" s="143" t="s">
        <v>149</v>
      </c>
      <c r="B41" s="162">
        <v>65</v>
      </c>
      <c r="C41" s="144">
        <v>67</v>
      </c>
      <c r="D41" s="144">
        <v>67</v>
      </c>
      <c r="E41" s="144">
        <v>68</v>
      </c>
      <c r="F41" s="163">
        <v>70</v>
      </c>
    </row>
    <row r="42" spans="1:6" ht="12.75">
      <c r="A42" s="143" t="s">
        <v>150</v>
      </c>
      <c r="B42" s="162">
        <v>49</v>
      </c>
      <c r="C42" s="144">
        <v>54</v>
      </c>
      <c r="D42" s="144">
        <v>70</v>
      </c>
      <c r="E42" s="144">
        <v>79</v>
      </c>
      <c r="F42" s="163">
        <v>85</v>
      </c>
    </row>
    <row r="43" spans="1:6" ht="5.25" customHeight="1">
      <c r="A43" s="146"/>
      <c r="B43" s="162"/>
      <c r="C43" s="144"/>
      <c r="D43" s="144"/>
      <c r="E43" s="144"/>
      <c r="F43" s="163"/>
    </row>
    <row r="44" spans="1:6" ht="12.75">
      <c r="A44" s="148" t="s">
        <v>180</v>
      </c>
      <c r="B44" s="244">
        <v>0.0103039574546273</v>
      </c>
      <c r="C44" s="245">
        <v>0.0110798061361293</v>
      </c>
      <c r="D44" s="245">
        <v>0.0115362926956775</v>
      </c>
      <c r="E44" s="245">
        <v>0.0183961440871433</v>
      </c>
      <c r="F44" s="246">
        <v>0.0124258077588186</v>
      </c>
    </row>
    <row r="45" spans="1:6" ht="5.25" customHeight="1">
      <c r="A45" s="148"/>
      <c r="B45" s="162"/>
      <c r="C45" s="144"/>
      <c r="D45" s="144"/>
      <c r="E45" s="144"/>
      <c r="F45" s="163"/>
    </row>
    <row r="46" spans="1:6" ht="14.25">
      <c r="A46" s="148" t="s">
        <v>176</v>
      </c>
      <c r="B46" s="168">
        <v>522</v>
      </c>
      <c r="C46" s="137">
        <v>519</v>
      </c>
      <c r="D46" s="137">
        <v>514</v>
      </c>
      <c r="E46" s="137">
        <v>490</v>
      </c>
      <c r="F46" s="138">
        <v>507</v>
      </c>
    </row>
    <row r="47" spans="1:6" ht="12.75">
      <c r="A47" s="143" t="s">
        <v>178</v>
      </c>
      <c r="B47" s="168">
        <v>1235</v>
      </c>
      <c r="C47" s="137">
        <v>1137</v>
      </c>
      <c r="D47" s="137">
        <v>1078</v>
      </c>
      <c r="E47" s="137">
        <v>996</v>
      </c>
      <c r="F47" s="138">
        <v>989</v>
      </c>
    </row>
    <row r="48" spans="1:6" ht="12.75">
      <c r="A48" s="143" t="s">
        <v>179</v>
      </c>
      <c r="B48" s="168">
        <v>247</v>
      </c>
      <c r="C48" s="137">
        <v>254</v>
      </c>
      <c r="D48" s="137">
        <v>243</v>
      </c>
      <c r="E48" s="137">
        <v>226</v>
      </c>
      <c r="F48" s="138">
        <v>239</v>
      </c>
    </row>
    <row r="49" spans="1:6" ht="14.25">
      <c r="A49" s="143" t="s">
        <v>165</v>
      </c>
      <c r="B49" s="168">
        <v>98</v>
      </c>
      <c r="C49" s="137">
        <v>104</v>
      </c>
      <c r="D49" s="144">
        <v>110</v>
      </c>
      <c r="E49" s="137">
        <v>106</v>
      </c>
      <c r="F49" s="138">
        <v>104</v>
      </c>
    </row>
    <row r="50" spans="1:6" ht="12.75">
      <c r="A50" s="143" t="s">
        <v>182</v>
      </c>
      <c r="B50" s="241">
        <v>0.37763072190740893</v>
      </c>
      <c r="C50" s="241">
        <v>0.40624372682264337</v>
      </c>
      <c r="D50" s="241">
        <v>0.40193051961023885</v>
      </c>
      <c r="E50" s="241">
        <v>0.39121919151664475</v>
      </c>
      <c r="F50" s="248">
        <v>0.387</v>
      </c>
    </row>
    <row r="51" spans="1:6" ht="5.25" customHeight="1">
      <c r="A51" s="148"/>
      <c r="B51" s="162"/>
      <c r="C51" s="144"/>
      <c r="D51" s="124"/>
      <c r="E51" s="124"/>
      <c r="F51" s="141"/>
    </row>
    <row r="52" spans="1:6" ht="12.75">
      <c r="A52" s="222" t="s">
        <v>151</v>
      </c>
      <c r="B52" s="220">
        <v>1213</v>
      </c>
      <c r="C52" s="210">
        <v>1243</v>
      </c>
      <c r="D52" s="212">
        <v>1307</v>
      </c>
      <c r="E52" s="212">
        <v>1330</v>
      </c>
      <c r="F52" s="213">
        <v>1426</v>
      </c>
    </row>
    <row r="53" spans="1:6" ht="15.75" customHeight="1">
      <c r="A53" s="146" t="s">
        <v>181</v>
      </c>
      <c r="B53" s="168">
        <v>94</v>
      </c>
      <c r="C53" s="137">
        <v>94</v>
      </c>
      <c r="D53" s="151">
        <v>97</v>
      </c>
      <c r="E53" s="137">
        <v>96</v>
      </c>
      <c r="F53" s="138">
        <v>102</v>
      </c>
    </row>
    <row r="54" spans="1:6" ht="5.25" customHeight="1">
      <c r="A54" s="150"/>
      <c r="B54" s="166"/>
      <c r="C54" s="151"/>
      <c r="D54" s="139"/>
      <c r="E54" s="139"/>
      <c r="F54" s="140"/>
    </row>
    <row r="55" spans="1:7" ht="12.75" customHeight="1">
      <c r="A55" s="224" t="s">
        <v>152</v>
      </c>
      <c r="B55" s="220">
        <v>603</v>
      </c>
      <c r="C55" s="210">
        <v>633</v>
      </c>
      <c r="D55" s="212">
        <v>685</v>
      </c>
      <c r="E55" s="212">
        <v>690</v>
      </c>
      <c r="F55" s="213">
        <v>692</v>
      </c>
      <c r="G55" s="123"/>
    </row>
    <row r="56" spans="1:6" ht="5.25" customHeight="1">
      <c r="A56" s="150"/>
      <c r="B56" s="162"/>
      <c r="C56" s="144"/>
      <c r="D56" s="145"/>
      <c r="E56" s="144"/>
      <c r="F56" s="163"/>
    </row>
    <row r="57" spans="1:6" ht="12.75">
      <c r="A57" s="225" t="s">
        <v>153</v>
      </c>
      <c r="B57" s="226">
        <v>2500</v>
      </c>
      <c r="C57" s="229">
        <v>2466</v>
      </c>
      <c r="D57" s="236">
        <v>2490</v>
      </c>
      <c r="E57" s="236">
        <v>2483</v>
      </c>
      <c r="F57" s="237">
        <v>2486</v>
      </c>
    </row>
    <row r="58" spans="1:4" ht="12.75">
      <c r="A58" s="152"/>
      <c r="B58" s="152"/>
      <c r="C58" s="152"/>
      <c r="D58" s="63"/>
    </row>
    <row r="59" spans="1:4" ht="12.75" customHeight="1">
      <c r="A59" s="170" t="s">
        <v>220</v>
      </c>
      <c r="B59" s="153"/>
      <c r="C59" s="153"/>
      <c r="D59" s="123"/>
    </row>
    <row r="60" spans="1:3" ht="14.25" customHeight="1">
      <c r="A60" s="170" t="s">
        <v>221</v>
      </c>
      <c r="B60" s="144"/>
      <c r="C60" s="144"/>
    </row>
    <row r="61" spans="1:3" ht="14.25">
      <c r="A61" s="170" t="s">
        <v>222</v>
      </c>
      <c r="B61" s="144"/>
      <c r="C61" s="144"/>
    </row>
    <row r="62" spans="1:3" ht="14.25">
      <c r="A62" s="170" t="s">
        <v>223</v>
      </c>
      <c r="B62" s="64"/>
      <c r="C62" s="64"/>
    </row>
    <row r="63" spans="1:3" ht="14.25">
      <c r="A63" s="170" t="s">
        <v>214</v>
      </c>
      <c r="B63" s="64"/>
      <c r="C63" s="64"/>
    </row>
    <row r="64" spans="1:3" ht="14.25">
      <c r="A64" s="170" t="s">
        <v>215</v>
      </c>
      <c r="B64" s="64"/>
      <c r="C64" s="64"/>
    </row>
    <row r="65" spans="1:3" ht="12.75">
      <c r="A65" s="171" t="s">
        <v>194</v>
      </c>
      <c r="B65" s="64"/>
      <c r="C65" s="64"/>
    </row>
    <row r="66" spans="1:3" ht="14.25">
      <c r="A66" s="62" t="s">
        <v>216</v>
      </c>
      <c r="C66" s="158"/>
    </row>
    <row r="67" spans="1:3" ht="14.25">
      <c r="A67" s="169" t="s">
        <v>217</v>
      </c>
      <c r="B67" s="158"/>
      <c r="C67" s="158"/>
    </row>
    <row r="68" spans="1:3" ht="14.25">
      <c r="A68" s="169" t="s">
        <v>218</v>
      </c>
      <c r="B68" s="158"/>
      <c r="C68" s="158"/>
    </row>
    <row r="69" spans="1:3" ht="14.25">
      <c r="A69" s="170" t="s">
        <v>219</v>
      </c>
      <c r="B69" s="159"/>
      <c r="C69" s="159"/>
    </row>
    <row r="70" spans="1:3" ht="12.75">
      <c r="A70" s="160"/>
      <c r="B70" s="158"/>
      <c r="C70" s="160"/>
    </row>
    <row r="71" spans="1:3" ht="12.75">
      <c r="A71" s="157"/>
      <c r="B71" s="161"/>
      <c r="C71" s="161"/>
    </row>
    <row r="72" spans="1:3" ht="12.75">
      <c r="A72" s="157"/>
      <c r="B72" s="161"/>
      <c r="C72" s="161"/>
    </row>
    <row r="73" spans="1:3" ht="12.75">
      <c r="A73" s="157"/>
      <c r="B73" s="161"/>
      <c r="C73" s="161"/>
    </row>
    <row r="74" spans="1:3" ht="12.75">
      <c r="A74" s="157"/>
      <c r="B74" s="161"/>
      <c r="C74" s="161"/>
    </row>
    <row r="75" spans="1:3" ht="12.75">
      <c r="A75" s="157"/>
      <c r="B75" s="161"/>
      <c r="C75" s="161"/>
    </row>
    <row r="76" spans="1:3" ht="12.75">
      <c r="A76" s="160"/>
      <c r="B76" s="160"/>
      <c r="C76" s="160"/>
    </row>
  </sheetData>
  <mergeCells count="12">
    <mergeCell ref="A1:A2"/>
    <mergeCell ref="A34:A35"/>
    <mergeCell ref="D1:D2"/>
    <mergeCell ref="C34:C35"/>
    <mergeCell ref="B34:B35"/>
    <mergeCell ref="D34:D35"/>
    <mergeCell ref="B1:B2"/>
    <mergeCell ref="C1:C2"/>
    <mergeCell ref="E34:E35"/>
    <mergeCell ref="E1:E2"/>
    <mergeCell ref="F1:F2"/>
    <mergeCell ref="F34:F35"/>
  </mergeCells>
  <printOptions/>
  <pageMargins left="0.7480314960629921" right="0.7480314960629921" top="0.984251968503937" bottom="0.7874015748031497" header="0.5118110236220472" footer="0.3937007874015748"/>
  <pageSetup horizontalDpi="600" verticalDpi="600" orientation="landscape" paperSize="9" scale="57" r:id="rId1"/>
  <headerFooter alignWithMargins="0">
    <oddHeader>&amp;L&amp;"Arial,tučné"&amp;14Telefónica O2 Czech Republic - FACTS AND FIGURES&amp;RJuly 24, 2006</oddHeader>
    <oddFooter>&amp;L&amp;"Arial,tučné"Investor Relations&amp;"Arial,obyčejné"
Tel: +420 271 462 076&amp;Ce-mail: investor.relations@ct.cz
www.telecom.cz&amp;R7 of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ČESKÝ TELECOM, a.s.</cp:lastModifiedBy>
  <cp:lastPrinted>2006-07-18T07:10:00Z</cp:lastPrinted>
  <dcterms:created xsi:type="dcterms:W3CDTF">2006-01-23T13:06:21Z</dcterms:created>
  <dcterms:modified xsi:type="dcterms:W3CDTF">2006-07-24T08:51:14Z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